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gitale opgaver\2020_august\191957_HHX_ny_hhx202_VOEKA_14082020_Virksomhedsokonomi_A\cd_0\files\"/>
    </mc:Choice>
  </mc:AlternateContent>
  <xr:revisionPtr revIDLastSave="0" documentId="8_{8D30912D-8A58-40D6-B254-50D5ED4E92AB}" xr6:coauthVersionLast="45" xr6:coauthVersionMax="45" xr10:uidLastSave="{00000000-0000-0000-0000-000000000000}"/>
  <bookViews>
    <workbookView xWindow="1005" yWindow="1125" windowWidth="27525" windowHeight="12735" xr2:uid="{00000000-000D-0000-FFFF-FFFF00000000}"/>
  </bookViews>
  <sheets>
    <sheet name="Bilag 1" sheetId="5" r:id="rId1"/>
    <sheet name="Bilag 2" sheetId="9" r:id="rId2"/>
    <sheet name="Bilag 3" sheetId="18" r:id="rId3"/>
    <sheet name="Bilag 4" sheetId="16" r:id="rId4"/>
    <sheet name="Bilag 5" sheetId="1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5" l="1"/>
  <c r="C9" i="5"/>
  <c r="B9" i="5"/>
  <c r="C35" i="5" l="1"/>
  <c r="D35" i="5"/>
  <c r="B35" i="5"/>
  <c r="C33" i="5"/>
  <c r="D33" i="5"/>
  <c r="B33" i="5"/>
  <c r="B52" i="5" l="1"/>
  <c r="C52" i="5"/>
  <c r="D52" i="5"/>
  <c r="B51" i="5"/>
  <c r="C51" i="5"/>
  <c r="D51" i="5"/>
  <c r="B50" i="5"/>
  <c r="C50" i="5"/>
  <c r="D50" i="5"/>
  <c r="B38" i="5"/>
  <c r="B39" i="5"/>
  <c r="B40" i="5"/>
  <c r="B41" i="5"/>
  <c r="B44" i="5"/>
  <c r="B45" i="5"/>
  <c r="B46" i="5"/>
  <c r="B47" i="5"/>
  <c r="C47" i="5"/>
  <c r="C46" i="5"/>
  <c r="C45" i="5"/>
  <c r="C44" i="5"/>
  <c r="C41" i="5"/>
  <c r="C40" i="5"/>
  <c r="C39" i="5"/>
  <c r="C38" i="5"/>
  <c r="A41" i="5"/>
  <c r="B32" i="5"/>
  <c r="B7" i="5" l="1"/>
  <c r="B10" i="5" s="1"/>
  <c r="B13" i="5" l="1"/>
  <c r="B34" i="5" s="1"/>
  <c r="B31" i="5"/>
  <c r="B30" i="5"/>
  <c r="B5" i="18"/>
  <c r="C7" i="5" l="1"/>
  <c r="D7" i="5"/>
  <c r="D10" i="5" s="1"/>
  <c r="D13" i="5" l="1"/>
  <c r="D34" i="5" s="1"/>
  <c r="D32" i="5" l="1"/>
  <c r="C32" i="5"/>
  <c r="C10" i="5"/>
  <c r="C30" i="5" s="1"/>
  <c r="C31" i="5" l="1"/>
  <c r="C13" i="5"/>
  <c r="C34" i="5" s="1"/>
  <c r="A40" i="5"/>
  <c r="A39" i="5"/>
  <c r="D30" i="5" l="1"/>
  <c r="D31" i="5"/>
</calcChain>
</file>

<file path=xl/sharedStrings.xml><?xml version="1.0" encoding="utf-8"?>
<sst xmlns="http://schemas.openxmlformats.org/spreadsheetml/2006/main" count="114" uniqueCount="97">
  <si>
    <t>Omsætning</t>
  </si>
  <si>
    <t>Uddrag af balance</t>
  </si>
  <si>
    <t>Aktiver i alt</t>
  </si>
  <si>
    <t>Egenkapital</t>
  </si>
  <si>
    <t>Omsætningsaktiver</t>
  </si>
  <si>
    <t>Rentabilitet:</t>
  </si>
  <si>
    <t xml:space="preserve"> </t>
  </si>
  <si>
    <t>Afkastningsgrad, %</t>
  </si>
  <si>
    <t>Overskudsgrad, %</t>
  </si>
  <si>
    <t>Aktivernes omsætningshastighed, gange</t>
  </si>
  <si>
    <t>Egenkapitalens forrentning, %</t>
  </si>
  <si>
    <t>Indekstal for indtjeningsevne:</t>
  </si>
  <si>
    <t>Soliditet og likviditet:</t>
  </si>
  <si>
    <t>Investering</t>
  </si>
  <si>
    <t>Levetid, år</t>
  </si>
  <si>
    <t>Kalkulationsrente p.a., %</t>
  </si>
  <si>
    <t>År</t>
  </si>
  <si>
    <t>kr.</t>
  </si>
  <si>
    <t xml:space="preserve">Nettoomsætning </t>
  </si>
  <si>
    <t>Finansielle omkostninger mv.</t>
  </si>
  <si>
    <t>Gearing, gange</t>
  </si>
  <si>
    <t>Gældsrente, %</t>
  </si>
  <si>
    <t>Soliditetsgrad, %</t>
  </si>
  <si>
    <t>Likviditetsgrad, %</t>
  </si>
  <si>
    <t>Investering / scrapværdi</t>
  </si>
  <si>
    <t xml:space="preserve">Årlig indtjening      </t>
  </si>
  <si>
    <t xml:space="preserve">Netto-betalingsstrøm           </t>
  </si>
  <si>
    <t xml:space="preserve">Bruttoresultat </t>
  </si>
  <si>
    <t xml:space="preserve">Resultat af primær drift </t>
  </si>
  <si>
    <t>Finansielle indtægter mv.</t>
  </si>
  <si>
    <t>Scrapværdi, kr.</t>
  </si>
  <si>
    <t>Anlægsaktiver</t>
  </si>
  <si>
    <t>Varebeholdninger</t>
  </si>
  <si>
    <t>Tilgodehavender fra salg</t>
  </si>
  <si>
    <t>Indekstal for kapitaltilpasningsevne:</t>
  </si>
  <si>
    <t>Betalingsstrømme</t>
  </si>
  <si>
    <t>Annuitetslån</t>
  </si>
  <si>
    <t>Stående lån</t>
  </si>
  <si>
    <t>Hovedstol, kr.</t>
  </si>
  <si>
    <t>Etableringsomkostninger, kr.</t>
  </si>
  <si>
    <t>Løbetid, år</t>
  </si>
  <si>
    <t>Nominel rente, %</t>
  </si>
  <si>
    <t>Termin</t>
  </si>
  <si>
    <t>31/12</t>
  </si>
  <si>
    <t>Finansiering</t>
  </si>
  <si>
    <t>Resultat før skat</t>
  </si>
  <si>
    <t xml:space="preserve">Lånetilbud </t>
  </si>
  <si>
    <t>Installationsomkostninger, kr.</t>
  </si>
  <si>
    <t>2018</t>
  </si>
  <si>
    <t>2017</t>
  </si>
  <si>
    <t>Uddrag af resultatopgørelse</t>
  </si>
  <si>
    <t>Regnskabs- og nøgletal for ARLA</t>
  </si>
  <si>
    <t>Beløb i mio. EUR</t>
  </si>
  <si>
    <t>Produktionsomkostninger</t>
  </si>
  <si>
    <t>Salgs- og distributionsomkostninger</t>
  </si>
  <si>
    <t>Nettoomsætning</t>
  </si>
  <si>
    <t>Finansiering og logistik</t>
  </si>
  <si>
    <t>Afskærmningsplader</t>
  </si>
  <si>
    <t>Egen produktion:</t>
  </si>
  <si>
    <t>Stigning i årlige kontante kapacitetsomkostninger, kr.</t>
  </si>
  <si>
    <t>Styring af knappe resurser</t>
  </si>
  <si>
    <t>Maksimal kapacitet:</t>
  </si>
  <si>
    <t>Produktionstid, sek.</t>
  </si>
  <si>
    <t>Maksimal afsætning:</t>
  </si>
  <si>
    <t xml:space="preserve">Indkøring og oplæring, kr. </t>
  </si>
  <si>
    <t>Plast ENV-21, gram</t>
  </si>
  <si>
    <t>Forbrug af ENV-21 pr. flaske, gram</t>
  </si>
  <si>
    <t>MP-1 (x):</t>
  </si>
  <si>
    <t>MP-2 (y):</t>
  </si>
  <si>
    <t>MP-1, kr.</t>
  </si>
  <si>
    <t>MP-2. kr.</t>
  </si>
  <si>
    <t>2019</t>
  </si>
  <si>
    <t xml:space="preserve">Forpligtelser </t>
  </si>
  <si>
    <t>Passiver i alt</t>
  </si>
  <si>
    <t>Udvalgte balanceposter</t>
  </si>
  <si>
    <t>Kortfristede gældsforpligtigelser</t>
  </si>
  <si>
    <t>Gældsandel, %</t>
  </si>
  <si>
    <t>Kilde: Bearbejdet uddrag af Arla's årsrapporter for 2019, 2018 og 2017.</t>
  </si>
  <si>
    <t>Forventet afsætning af pakkemaskiner, stk.</t>
  </si>
  <si>
    <t>Årligt forbrug, stk.</t>
  </si>
  <si>
    <t>Kostpris ved underleverandør, kr. pr. stk.</t>
  </si>
  <si>
    <t>Variable enhedsomkostninger, kr</t>
  </si>
  <si>
    <t>Afholdte udviklingsomkostninger, kr.</t>
  </si>
  <si>
    <t>Anskaffelsessum for produktionslinje, kr.</t>
  </si>
  <si>
    <t>Administrationsomkostninger mv.</t>
  </si>
  <si>
    <t>Produktionstid pr. flaske., sek.</t>
  </si>
  <si>
    <t>Forbrug af ENV-21 pr. flaske., gram</t>
  </si>
  <si>
    <t>MP-1, flasker</t>
  </si>
  <si>
    <t>MP-2, flasker</t>
  </si>
  <si>
    <t>Dækningsbidrag pr. flaske:</t>
  </si>
  <si>
    <t>Salgspris, kr.</t>
  </si>
  <si>
    <t xml:space="preserve">Variable enhedsomkostninger, kr. </t>
  </si>
  <si>
    <t>Køb ved underleverandør:</t>
  </si>
  <si>
    <t>Årlig kapacitet på pressemaskinen, stk.</t>
  </si>
  <si>
    <t>Anskaffelssum for pressemaskinen, kr</t>
  </si>
  <si>
    <t>Årlige afskrivninger på pressemaskinen, kr.</t>
  </si>
  <si>
    <t>Årlig forrentning og vedligeholdelse på pressemaskinen,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</si>
</sst>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_);_(* \(#,##0\);_(* &quot;-&quot;??_);_(@_)"/>
    <numFmt numFmtId="166" formatCode="#,##0.0"/>
    <numFmt numFmtId="167" formatCode="_ * #,##0_ ;_ * \-#,##0_ ;_ * &quot;-&quot;??_ ;_ @_ "/>
    <numFmt numFmtId="168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2" fillId="0" borderId="0"/>
    <xf numFmtId="168" fontId="2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49" fontId="3" fillId="0" borderId="1" xfId="1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4" fillId="0" borderId="3" xfId="1" applyNumberFormat="1" applyFont="1" applyBorder="1" applyAlignment="1">
      <alignment horizontal="right" vertical="top" wrapText="1" indent="1"/>
    </xf>
    <xf numFmtId="0" fontId="2" fillId="0" borderId="2" xfId="0" applyFont="1" applyBorder="1" applyAlignment="1">
      <alignment vertical="top" wrapText="1"/>
    </xf>
    <xf numFmtId="3" fontId="2" fillId="0" borderId="3" xfId="1" applyNumberFormat="1" applyFont="1" applyBorder="1" applyAlignment="1">
      <alignment horizontal="right" vertical="top" wrapText="1" indent="1"/>
    </xf>
    <xf numFmtId="0" fontId="2" fillId="0" borderId="2" xfId="0" quotePrefix="1" applyFont="1" applyBorder="1" applyAlignment="1">
      <alignment vertical="top" wrapText="1"/>
    </xf>
    <xf numFmtId="166" fontId="2" fillId="0" borderId="3" xfId="1" applyNumberFormat="1" applyFont="1" applyBorder="1" applyAlignment="1">
      <alignment horizontal="right" vertical="top" wrapText="1" indent="1"/>
    </xf>
    <xf numFmtId="0" fontId="4" fillId="0" borderId="4" xfId="0" applyFont="1" applyBorder="1" applyAlignment="1">
      <alignment horizontal="right" vertical="top" wrapText="1" indent="1"/>
    </xf>
    <xf numFmtId="4" fontId="2" fillId="0" borderId="3" xfId="1" applyNumberFormat="1" applyFont="1" applyBorder="1" applyAlignment="1">
      <alignment horizontal="right" vertical="top" wrapText="1" indent="1"/>
    </xf>
    <xf numFmtId="0" fontId="2" fillId="0" borderId="1" xfId="0" applyFont="1" applyBorder="1" applyAlignment="1">
      <alignment vertical="top" wrapText="1"/>
    </xf>
    <xf numFmtId="0" fontId="11" fillId="0" borderId="0" xfId="0" applyFont="1"/>
    <xf numFmtId="0" fontId="12" fillId="0" borderId="0" xfId="0" applyFont="1"/>
    <xf numFmtId="0" fontId="7" fillId="0" borderId="0" xfId="0" applyNumberFormat="1" applyFont="1"/>
    <xf numFmtId="0" fontId="12" fillId="0" borderId="0" xfId="0" applyNumberFormat="1" applyFont="1"/>
    <xf numFmtId="165" fontId="8" fillId="0" borderId="1" xfId="1" applyNumberFormat="1" applyFont="1" applyBorder="1"/>
    <xf numFmtId="167" fontId="8" fillId="0" borderId="1" xfId="1" applyNumberFormat="1" applyFont="1" applyBorder="1"/>
    <xf numFmtId="0" fontId="8" fillId="0" borderId="0" xfId="0" applyNumberFormat="1" applyFont="1" applyBorder="1" applyAlignment="1">
      <alignment horizontal="left"/>
    </xf>
    <xf numFmtId="0" fontId="12" fillId="0" borderId="0" xfId="0" applyNumberFormat="1" applyFont="1" applyFill="1" applyBorder="1"/>
    <xf numFmtId="0" fontId="12" fillId="0" borderId="0" xfId="1" applyNumberFormat="1" applyFont="1" applyFill="1" applyBorder="1"/>
    <xf numFmtId="0" fontId="12" fillId="0" borderId="0" xfId="0" applyNumberFormat="1" applyFont="1" applyBorder="1"/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wrapText="1"/>
    </xf>
    <xf numFmtId="0" fontId="12" fillId="0" borderId="1" xfId="0" applyNumberFormat="1" applyFont="1" applyBorder="1" applyAlignment="1">
      <alignment horizontal="center"/>
    </xf>
    <xf numFmtId="3" fontId="8" fillId="0" borderId="1" xfId="1" applyNumberFormat="1" applyFont="1" applyBorder="1" applyAlignment="1">
      <alignment horizontal="right" indent="1"/>
    </xf>
    <xf numFmtId="0" fontId="13" fillId="0" borderId="0" xfId="0" applyFont="1"/>
    <xf numFmtId="0" fontId="14" fillId="0" borderId="0" xfId="0" applyFont="1"/>
    <xf numFmtId="0" fontId="2" fillId="0" borderId="3" xfId="0" applyFont="1" applyBorder="1" applyAlignment="1">
      <alignment vertical="top" wrapText="1"/>
    </xf>
    <xf numFmtId="0" fontId="9" fillId="0" borderId="0" xfId="0" applyFont="1"/>
    <xf numFmtId="165" fontId="12" fillId="0" borderId="1" xfId="1" applyNumberFormat="1" applyFont="1" applyBorder="1"/>
    <xf numFmtId="167" fontId="8" fillId="0" borderId="0" xfId="1" applyNumberFormat="1" applyFont="1" applyBorder="1"/>
    <xf numFmtId="0" fontId="12" fillId="0" borderId="0" xfId="1" applyNumberFormat="1" applyFont="1" applyBorder="1"/>
    <xf numFmtId="0" fontId="17" fillId="0" borderId="0" xfId="0" applyFont="1"/>
    <xf numFmtId="0" fontId="13" fillId="3" borderId="1" xfId="0" applyFont="1" applyFill="1" applyBorder="1"/>
    <xf numFmtId="0" fontId="12" fillId="3" borderId="1" xfId="0" applyFont="1" applyFill="1" applyBorder="1"/>
    <xf numFmtId="0" fontId="12" fillId="0" borderId="27" xfId="0" applyFont="1" applyBorder="1"/>
    <xf numFmtId="3" fontId="12" fillId="0" borderId="28" xfId="0" applyNumberFormat="1" applyFont="1" applyBorder="1" applyAlignment="1">
      <alignment horizontal="right" indent="1"/>
    </xf>
    <xf numFmtId="0" fontId="12" fillId="0" borderId="2" xfId="0" applyFont="1" applyBorder="1"/>
    <xf numFmtId="3" fontId="12" fillId="0" borderId="3" xfId="0" applyNumberFormat="1" applyFont="1" applyBorder="1" applyAlignment="1">
      <alignment horizontal="right" indent="1"/>
    </xf>
    <xf numFmtId="3" fontId="12" fillId="3" borderId="1" xfId="0" applyNumberFormat="1" applyFont="1" applyFill="1" applyBorder="1" applyAlignment="1">
      <alignment horizontal="right" indent="1"/>
    </xf>
    <xf numFmtId="4" fontId="12" fillId="0" borderId="28" xfId="0" applyNumberFormat="1" applyFont="1" applyBorder="1" applyAlignment="1">
      <alignment horizontal="right" indent="1"/>
    </xf>
    <xf numFmtId="4" fontId="12" fillId="0" borderId="3" xfId="0" applyNumberFormat="1" applyFont="1" applyBorder="1" applyAlignment="1">
      <alignment horizontal="right" indent="1"/>
    </xf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12" fillId="0" borderId="1" xfId="0" applyFont="1" applyBorder="1"/>
    <xf numFmtId="3" fontId="18" fillId="0" borderId="1" xfId="0" applyNumberFormat="1" applyFont="1" applyBorder="1"/>
    <xf numFmtId="0" fontId="7" fillId="3" borderId="1" xfId="3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NumberFormat="1" applyFont="1" applyBorder="1"/>
    <xf numFmtId="3" fontId="20" fillId="0" borderId="1" xfId="0" applyNumberFormat="1" applyFont="1" applyBorder="1" applyAlignment="1">
      <alignment horizontal="right" indent="1"/>
    </xf>
    <xf numFmtId="0" fontId="20" fillId="0" borderId="0" xfId="0" applyNumberFormat="1" applyFont="1"/>
    <xf numFmtId="0" fontId="20" fillId="0" borderId="0" xfId="3" applyFont="1"/>
    <xf numFmtId="3" fontId="20" fillId="0" borderId="0" xfId="3" applyNumberFormat="1" applyFont="1"/>
    <xf numFmtId="0" fontId="20" fillId="3" borderId="21" xfId="3" applyFont="1" applyFill="1" applyBorder="1" applyAlignment="1">
      <alignment horizontal="center"/>
    </xf>
    <xf numFmtId="0" fontId="20" fillId="3" borderId="22" xfId="3" applyFont="1" applyFill="1" applyBorder="1" applyAlignment="1">
      <alignment horizontal="center"/>
    </xf>
    <xf numFmtId="0" fontId="7" fillId="3" borderId="4" xfId="3" applyFont="1" applyFill="1" applyBorder="1" applyAlignment="1">
      <alignment horizontal="center"/>
    </xf>
    <xf numFmtId="0" fontId="7" fillId="3" borderId="16" xfId="3" applyFont="1" applyFill="1" applyBorder="1" applyAlignment="1">
      <alignment horizontal="center"/>
    </xf>
    <xf numFmtId="3" fontId="8" fillId="3" borderId="1" xfId="4" applyNumberFormat="1" applyFont="1" applyFill="1" applyBorder="1" applyAlignment="1">
      <alignment horizontal="right" indent="1"/>
    </xf>
    <xf numFmtId="3" fontId="8" fillId="3" borderId="17" xfId="4" applyNumberFormat="1" applyFont="1" applyFill="1" applyBorder="1" applyAlignment="1">
      <alignment horizontal="right" indent="1"/>
    </xf>
    <xf numFmtId="166" fontId="8" fillId="3" borderId="1" xfId="4" applyNumberFormat="1" applyFont="1" applyFill="1" applyBorder="1" applyAlignment="1">
      <alignment horizontal="right" indent="1"/>
    </xf>
    <xf numFmtId="166" fontId="8" fillId="3" borderId="17" xfId="4" applyNumberFormat="1" applyFont="1" applyFill="1" applyBorder="1" applyAlignment="1">
      <alignment horizontal="right" indent="1"/>
    </xf>
    <xf numFmtId="3" fontId="8" fillId="3" borderId="10" xfId="4" quotePrefix="1" applyNumberFormat="1" applyFont="1" applyFill="1" applyBorder="1" applyAlignment="1">
      <alignment horizontal="right" indent="1"/>
    </xf>
    <xf numFmtId="3" fontId="8" fillId="3" borderId="19" xfId="4" quotePrefix="1" applyNumberFormat="1" applyFont="1" applyFill="1" applyBorder="1" applyAlignment="1">
      <alignment horizontal="right" indent="1"/>
    </xf>
    <xf numFmtId="3" fontId="8" fillId="3" borderId="10" xfId="4" applyNumberFormat="1" applyFont="1" applyFill="1" applyBorder="1" applyAlignment="1">
      <alignment horizontal="right" inden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1" xfId="0" applyNumberFormat="1" applyFont="1" applyBorder="1" applyAlignment="1">
      <alignment horizontal="left"/>
    </xf>
    <xf numFmtId="0" fontId="6" fillId="2" borderId="5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15" fillId="0" borderId="6" xfId="0" applyNumberFormat="1" applyFont="1" applyBorder="1" applyAlignment="1"/>
    <xf numFmtId="0" fontId="15" fillId="0" borderId="7" xfId="0" applyNumberFormat="1" applyFont="1" applyBorder="1" applyAlignment="1"/>
    <xf numFmtId="0" fontId="8" fillId="0" borderId="8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0" fillId="0" borderId="29" xfId="3" applyFont="1" applyBorder="1" applyAlignment="1">
      <alignment horizontal="right"/>
    </xf>
    <xf numFmtId="0" fontId="6" fillId="2" borderId="7" xfId="0" applyNumberFormat="1" applyFont="1" applyFill="1" applyBorder="1" applyAlignment="1">
      <alignment horizontal="center"/>
    </xf>
    <xf numFmtId="0" fontId="3" fillId="3" borderId="12" xfId="3" applyFont="1" applyFill="1" applyBorder="1" applyAlignment="1">
      <alignment horizontal="center"/>
    </xf>
    <xf numFmtId="0" fontId="3" fillId="3" borderId="13" xfId="3" applyFont="1" applyFill="1" applyBorder="1" applyAlignment="1">
      <alignment horizontal="center"/>
    </xf>
    <xf numFmtId="0" fontId="3" fillId="3" borderId="14" xfId="3" applyFont="1" applyFill="1" applyBorder="1" applyAlignment="1">
      <alignment horizontal="center"/>
    </xf>
    <xf numFmtId="0" fontId="7" fillId="3" borderId="15" xfId="3" applyFont="1" applyFill="1" applyBorder="1" applyAlignment="1">
      <alignment horizontal="left"/>
    </xf>
    <xf numFmtId="0" fontId="7" fillId="3" borderId="4" xfId="3" applyFont="1" applyFill="1" applyBorder="1" applyAlignment="1">
      <alignment horizontal="left"/>
    </xf>
    <xf numFmtId="0" fontId="8" fillId="3" borderId="15" xfId="3" applyFont="1" applyFill="1" applyBorder="1" applyAlignment="1">
      <alignment horizontal="left"/>
    </xf>
    <xf numFmtId="0" fontId="8" fillId="3" borderId="4" xfId="3" applyFont="1" applyFill="1" applyBorder="1" applyAlignment="1">
      <alignment horizontal="left"/>
    </xf>
    <xf numFmtId="3" fontId="8" fillId="3" borderId="1" xfId="4" applyNumberFormat="1" applyFont="1" applyFill="1" applyBorder="1" applyAlignment="1">
      <alignment horizontal="right"/>
    </xf>
    <xf numFmtId="3" fontId="8" fillId="3" borderId="17" xfId="4" applyNumberFormat="1" applyFont="1" applyFill="1" applyBorder="1" applyAlignment="1">
      <alignment horizontal="right"/>
    </xf>
    <xf numFmtId="0" fontId="8" fillId="3" borderId="18" xfId="3" applyFont="1" applyFill="1" applyBorder="1" applyAlignment="1">
      <alignment horizontal="left"/>
    </xf>
    <xf numFmtId="0" fontId="8" fillId="3" borderId="11" xfId="3" applyFont="1" applyFill="1" applyBorder="1" applyAlignment="1">
      <alignment horizontal="left"/>
    </xf>
    <xf numFmtId="0" fontId="7" fillId="3" borderId="1" xfId="3" applyFont="1" applyFill="1" applyBorder="1" applyAlignment="1">
      <alignment horizontal="center"/>
    </xf>
    <xf numFmtId="0" fontId="7" fillId="3" borderId="17" xfId="3" applyFont="1" applyFill="1" applyBorder="1" applyAlignment="1">
      <alignment horizontal="center"/>
    </xf>
    <xf numFmtId="0" fontId="7" fillId="3" borderId="24" xfId="3" applyFont="1" applyFill="1" applyBorder="1" applyAlignment="1">
      <alignment horizontal="center"/>
    </xf>
    <xf numFmtId="0" fontId="7" fillId="3" borderId="25" xfId="3" applyFont="1" applyFill="1" applyBorder="1" applyAlignment="1">
      <alignment horizontal="center"/>
    </xf>
    <xf numFmtId="3" fontId="8" fillId="3" borderId="10" xfId="4" applyNumberFormat="1" applyFont="1" applyFill="1" applyBorder="1" applyAlignment="1">
      <alignment horizontal="right"/>
    </xf>
    <xf numFmtId="3" fontId="8" fillId="3" borderId="19" xfId="4" applyNumberFormat="1" applyFont="1" applyFill="1" applyBorder="1" applyAlignment="1">
      <alignment horizontal="right"/>
    </xf>
    <xf numFmtId="0" fontId="7" fillId="3" borderId="23" xfId="3" applyFont="1" applyFill="1" applyBorder="1" applyAlignment="1">
      <alignment horizontal="center" vertical="center"/>
    </xf>
    <xf numFmtId="0" fontId="7" fillId="3" borderId="26" xfId="3" applyFont="1" applyFill="1" applyBorder="1" applyAlignment="1">
      <alignment horizontal="center" vertical="center"/>
    </xf>
    <xf numFmtId="0" fontId="7" fillId="3" borderId="20" xfId="3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</cellXfs>
  <cellStyles count="5">
    <cellStyle name="Comma" xfId="1" builtinId="3"/>
    <cellStyle name="K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5"/>
  <sheetViews>
    <sheetView tabSelected="1" zoomScaleNormal="100" workbookViewId="0">
      <selection sqref="A1:D1"/>
    </sheetView>
  </sheetViews>
  <sheetFormatPr defaultRowHeight="15" x14ac:dyDescent="0.25"/>
  <cols>
    <col min="1" max="1" width="37.7109375" customWidth="1"/>
    <col min="2" max="2" width="14" customWidth="1"/>
    <col min="3" max="4" width="14.140625" customWidth="1"/>
    <col min="5" max="6" width="8.85546875" style="14" customWidth="1"/>
  </cols>
  <sheetData>
    <row r="1" spans="1:6" ht="24" thickBot="1" x14ac:dyDescent="0.4">
      <c r="A1" s="66" t="s">
        <v>51</v>
      </c>
      <c r="B1" s="67"/>
      <c r="C1" s="67"/>
      <c r="D1" s="68"/>
    </row>
    <row r="3" spans="1:6" ht="15.75" x14ac:dyDescent="0.25">
      <c r="A3" s="12" t="s">
        <v>52</v>
      </c>
      <c r="B3" s="2" t="s">
        <v>71</v>
      </c>
      <c r="C3" s="2" t="s">
        <v>48</v>
      </c>
      <c r="D3" s="2" t="s">
        <v>49</v>
      </c>
    </row>
    <row r="4" spans="1:6" x14ac:dyDescent="0.25">
      <c r="A4" s="3" t="s">
        <v>50</v>
      </c>
      <c r="B4" s="4"/>
      <c r="C4" s="4"/>
      <c r="D4" s="4"/>
    </row>
    <row r="5" spans="1:6" x14ac:dyDescent="0.25">
      <c r="A5" s="3" t="s">
        <v>18</v>
      </c>
      <c r="B5" s="5">
        <v>10527</v>
      </c>
      <c r="C5" s="5">
        <v>10425</v>
      </c>
      <c r="D5" s="5">
        <v>10338</v>
      </c>
      <c r="E5" s="28"/>
    </row>
    <row r="6" spans="1:6" ht="12.75" customHeight="1" x14ac:dyDescent="0.25">
      <c r="A6" s="6" t="s">
        <v>53</v>
      </c>
      <c r="B6" s="7">
        <v>-8325</v>
      </c>
      <c r="C6" s="7">
        <v>-8341</v>
      </c>
      <c r="D6" s="7">
        <v>-8063</v>
      </c>
      <c r="E6" s="28"/>
    </row>
    <row r="7" spans="1:6" ht="12.75" customHeight="1" x14ac:dyDescent="0.25">
      <c r="A7" s="3" t="s">
        <v>27</v>
      </c>
      <c r="B7" s="5">
        <f>+B5+B6</f>
        <v>2202</v>
      </c>
      <c r="C7" s="5">
        <f>SUM(C5:C6)</f>
        <v>2084</v>
      </c>
      <c r="D7" s="5">
        <f>SUM(D5:D6)</f>
        <v>2275</v>
      </c>
      <c r="E7" s="28"/>
    </row>
    <row r="8" spans="1:6" x14ac:dyDescent="0.25">
      <c r="A8" s="6" t="s">
        <v>54</v>
      </c>
      <c r="B8" s="7">
        <v>-1416</v>
      </c>
      <c r="C8" s="7">
        <v>-1362</v>
      </c>
      <c r="D8" s="7">
        <v>-1584</v>
      </c>
      <c r="E8" s="28"/>
    </row>
    <row r="9" spans="1:6" x14ac:dyDescent="0.25">
      <c r="A9" s="6" t="s">
        <v>84</v>
      </c>
      <c r="B9" s="7">
        <f>-389+73-64</f>
        <v>-380</v>
      </c>
      <c r="C9" s="7">
        <f>-422+147-43</f>
        <v>-318</v>
      </c>
      <c r="D9" s="7">
        <f>-419+152-39</f>
        <v>-306</v>
      </c>
      <c r="E9" s="28"/>
    </row>
    <row r="10" spans="1:6" s="13" customFormat="1" x14ac:dyDescent="0.25">
      <c r="A10" s="3" t="s">
        <v>28</v>
      </c>
      <c r="B10" s="5">
        <f>SUM(B7:B9)</f>
        <v>406</v>
      </c>
      <c r="C10" s="5">
        <f>SUM(C7:C9)</f>
        <v>404</v>
      </c>
      <c r="D10" s="5">
        <f>SUM(D7:D9)</f>
        <v>385</v>
      </c>
      <c r="E10" s="27"/>
      <c r="F10" s="27"/>
    </row>
    <row r="11" spans="1:6" x14ac:dyDescent="0.25">
      <c r="A11" s="6" t="s">
        <v>29</v>
      </c>
      <c r="B11" s="7">
        <v>10</v>
      </c>
      <c r="C11" s="7">
        <v>2</v>
      </c>
      <c r="D11" s="7">
        <v>13</v>
      </c>
    </row>
    <row r="12" spans="1:6" x14ac:dyDescent="0.25">
      <c r="A12" s="6" t="s">
        <v>19</v>
      </c>
      <c r="B12" s="7">
        <v>-69</v>
      </c>
      <c r="C12" s="7">
        <v>-64</v>
      </c>
      <c r="D12" s="7">
        <v>-77</v>
      </c>
    </row>
    <row r="13" spans="1:6" x14ac:dyDescent="0.25">
      <c r="A13" s="3" t="s">
        <v>45</v>
      </c>
      <c r="B13" s="5">
        <f>SUM(B10:B12)</f>
        <v>347</v>
      </c>
      <c r="C13" s="5">
        <f>SUM(C10:C12)</f>
        <v>342</v>
      </c>
      <c r="D13" s="5">
        <f>SUM(D10:D12)</f>
        <v>321</v>
      </c>
    </row>
    <row r="14" spans="1:6" x14ac:dyDescent="0.25">
      <c r="A14" s="6"/>
      <c r="B14" s="29"/>
      <c r="C14" s="7"/>
      <c r="D14" s="7"/>
    </row>
    <row r="15" spans="1:6" x14ac:dyDescent="0.25">
      <c r="A15" s="3" t="s">
        <v>1</v>
      </c>
      <c r="B15" s="4"/>
      <c r="C15" s="7"/>
      <c r="D15" s="7"/>
    </row>
    <row r="16" spans="1:6" x14ac:dyDescent="0.25">
      <c r="A16" s="8" t="s">
        <v>31</v>
      </c>
      <c r="B16" s="7">
        <v>4243</v>
      </c>
      <c r="C16" s="7">
        <v>3697</v>
      </c>
      <c r="D16" s="7">
        <v>3551</v>
      </c>
    </row>
    <row r="17" spans="1:4" x14ac:dyDescent="0.25">
      <c r="A17" s="6" t="s">
        <v>4</v>
      </c>
      <c r="B17" s="7">
        <v>2863</v>
      </c>
      <c r="C17" s="7">
        <v>2938</v>
      </c>
      <c r="D17" s="7">
        <v>2871</v>
      </c>
    </row>
    <row r="18" spans="1:4" x14ac:dyDescent="0.25">
      <c r="A18" s="6" t="s">
        <v>2</v>
      </c>
      <c r="B18" s="7">
        <v>7106</v>
      </c>
      <c r="C18" s="7">
        <v>6635</v>
      </c>
      <c r="D18" s="7">
        <v>6422</v>
      </c>
    </row>
    <row r="19" spans="1:4" x14ac:dyDescent="0.25">
      <c r="A19" s="44"/>
      <c r="B19" s="47"/>
      <c r="C19" s="47"/>
      <c r="D19" s="47"/>
    </row>
    <row r="20" spans="1:4" x14ac:dyDescent="0.25">
      <c r="A20" s="49" t="s">
        <v>3</v>
      </c>
      <c r="B20" s="7">
        <v>2494</v>
      </c>
      <c r="C20" s="7">
        <v>2519</v>
      </c>
      <c r="D20" s="7">
        <v>2369</v>
      </c>
    </row>
    <row r="21" spans="1:4" x14ac:dyDescent="0.25">
      <c r="A21" s="49" t="s">
        <v>72</v>
      </c>
      <c r="B21" s="7">
        <v>4612</v>
      </c>
      <c r="C21" s="7">
        <v>4116</v>
      </c>
      <c r="D21" s="7">
        <v>4053</v>
      </c>
    </row>
    <row r="22" spans="1:4" x14ac:dyDescent="0.25">
      <c r="A22" s="49" t="s">
        <v>73</v>
      </c>
      <c r="B22" s="7">
        <v>7106</v>
      </c>
      <c r="C22" s="7">
        <v>6635</v>
      </c>
      <c r="D22" s="7">
        <v>6422</v>
      </c>
    </row>
    <row r="23" spans="1:4" x14ac:dyDescent="0.25">
      <c r="A23" s="46"/>
      <c r="B23" s="29"/>
      <c r="C23" s="29"/>
      <c r="D23" s="29"/>
    </row>
    <row r="24" spans="1:4" x14ac:dyDescent="0.25">
      <c r="A24" s="45" t="s">
        <v>74</v>
      </c>
      <c r="B24" s="4"/>
      <c r="C24" s="29"/>
      <c r="D24" s="9"/>
    </row>
    <row r="25" spans="1:4" x14ac:dyDescent="0.25">
      <c r="A25" s="6" t="s">
        <v>32</v>
      </c>
      <c r="B25" s="7">
        <v>1092</v>
      </c>
      <c r="C25" s="7">
        <v>1074</v>
      </c>
      <c r="D25" s="7">
        <v>1126</v>
      </c>
    </row>
    <row r="26" spans="1:4" x14ac:dyDescent="0.25">
      <c r="A26" s="6" t="s">
        <v>33</v>
      </c>
      <c r="B26" s="7">
        <v>889</v>
      </c>
      <c r="C26" s="7">
        <v>989</v>
      </c>
      <c r="D26" s="7">
        <v>942</v>
      </c>
    </row>
    <row r="27" spans="1:4" x14ac:dyDescent="0.25">
      <c r="A27" s="6" t="s">
        <v>75</v>
      </c>
      <c r="B27" s="7">
        <v>2308</v>
      </c>
      <c r="C27" s="7">
        <v>2422</v>
      </c>
      <c r="D27" s="7">
        <v>2499</v>
      </c>
    </row>
    <row r="28" spans="1:4" x14ac:dyDescent="0.25">
      <c r="A28" s="6"/>
      <c r="B28" s="29"/>
      <c r="C28" s="7"/>
      <c r="D28" s="7"/>
    </row>
    <row r="29" spans="1:4" x14ac:dyDescent="0.25">
      <c r="A29" s="3" t="s">
        <v>5</v>
      </c>
      <c r="B29" s="4"/>
      <c r="C29" s="10" t="s">
        <v>6</v>
      </c>
      <c r="D29" s="10" t="s">
        <v>6</v>
      </c>
    </row>
    <row r="30" spans="1:4" x14ac:dyDescent="0.25">
      <c r="A30" s="6" t="s">
        <v>7</v>
      </c>
      <c r="B30" s="9">
        <f>+(B10+B11)/B18*100</f>
        <v>5.854207711792851</v>
      </c>
      <c r="C30" s="9">
        <f>+(C10+C11)/C18*100</f>
        <v>6.11906556141673</v>
      </c>
      <c r="D30" s="9">
        <f>+(D10+D11)/D18*100</f>
        <v>6.1974462784179378</v>
      </c>
    </row>
    <row r="31" spans="1:4" x14ac:dyDescent="0.25">
      <c r="A31" s="6" t="s">
        <v>8</v>
      </c>
      <c r="B31" s="9">
        <f>(B10+B11)/B5*100</f>
        <v>3.9517431366961149</v>
      </c>
      <c r="C31" s="9">
        <f>(C10+C11)/C5*100</f>
        <v>3.8944844124700242</v>
      </c>
      <c r="D31" s="9">
        <f>(D10+D11)/D5*100</f>
        <v>3.8498742503385563</v>
      </c>
    </row>
    <row r="32" spans="1:4" x14ac:dyDescent="0.25">
      <c r="A32" s="6" t="s">
        <v>9</v>
      </c>
      <c r="B32" s="11">
        <f>+B5/B18</f>
        <v>1.4814241486068112</v>
      </c>
      <c r="C32" s="11">
        <f>+C5/C18</f>
        <v>1.5712132629992464</v>
      </c>
      <c r="D32" s="11">
        <f>+D5/D18</f>
        <v>1.6097788850825288</v>
      </c>
    </row>
    <row r="33" spans="1:4" x14ac:dyDescent="0.25">
      <c r="A33" s="6" t="s">
        <v>21</v>
      </c>
      <c r="B33" s="9">
        <f>-B12*100/B21</f>
        <v>1.4960971379011274</v>
      </c>
      <c r="C33" s="9">
        <f t="shared" ref="C33:D33" si="0">-C12*100/C21</f>
        <v>1.554907677356657</v>
      </c>
      <c r="D33" s="9">
        <f t="shared" si="0"/>
        <v>1.8998272884283247</v>
      </c>
    </row>
    <row r="34" spans="1:4" x14ac:dyDescent="0.25">
      <c r="A34" s="6" t="s">
        <v>10</v>
      </c>
      <c r="B34" s="9">
        <f>+B13/B20*100</f>
        <v>13.913392141138733</v>
      </c>
      <c r="C34" s="9">
        <f t="shared" ref="C34:D34" si="1">+C13/C20*100</f>
        <v>13.576816196903533</v>
      </c>
      <c r="D34" s="9">
        <f t="shared" si="1"/>
        <v>13.550021105951879</v>
      </c>
    </row>
    <row r="35" spans="1:4" x14ac:dyDescent="0.25">
      <c r="A35" s="6" t="s">
        <v>20</v>
      </c>
      <c r="B35" s="11">
        <f>+B21/B20</f>
        <v>1.8492381716118684</v>
      </c>
      <c r="C35" s="11">
        <f t="shared" ref="C35:D35" si="2">+C21/C20</f>
        <v>1.6339817387852322</v>
      </c>
      <c r="D35" s="11">
        <f t="shared" si="2"/>
        <v>1.7108484592655129</v>
      </c>
    </row>
    <row r="36" spans="1:4" x14ac:dyDescent="0.25">
      <c r="A36" s="6"/>
      <c r="B36" s="29"/>
      <c r="C36" s="9"/>
      <c r="D36" s="9"/>
    </row>
    <row r="37" spans="1:4" x14ac:dyDescent="0.25">
      <c r="A37" s="3" t="s">
        <v>11</v>
      </c>
      <c r="B37" s="4"/>
      <c r="C37" s="9"/>
      <c r="D37" s="9"/>
    </row>
    <row r="38" spans="1:4" x14ac:dyDescent="0.25">
      <c r="A38" s="6" t="s">
        <v>55</v>
      </c>
      <c r="B38" s="7">
        <f>+B5/$D$5*100</f>
        <v>101.8282066163668</v>
      </c>
      <c r="C38" s="7">
        <f>+C5/$D$5*100</f>
        <v>100.84155542658155</v>
      </c>
      <c r="D38" s="7">
        <v>100</v>
      </c>
    </row>
    <row r="39" spans="1:4" ht="12.75" customHeight="1" x14ac:dyDescent="0.25">
      <c r="A39" s="6" t="str">
        <f>A6</f>
        <v>Produktionsomkostninger</v>
      </c>
      <c r="B39" s="7">
        <f>+B6/$D$6*100</f>
        <v>103.24941088924717</v>
      </c>
      <c r="C39" s="7">
        <f>+C6/$D$6*100</f>
        <v>103.44784819546075</v>
      </c>
      <c r="D39" s="7">
        <v>100</v>
      </c>
    </row>
    <row r="40" spans="1:4" x14ac:dyDescent="0.25">
      <c r="A40" s="6" t="str">
        <f>A8</f>
        <v>Salgs- og distributionsomkostninger</v>
      </c>
      <c r="B40" s="7">
        <f>+B8/$D$8*100</f>
        <v>89.393939393939391</v>
      </c>
      <c r="C40" s="7">
        <f>+C8/$D$8*100</f>
        <v>85.984848484848484</v>
      </c>
      <c r="D40" s="7">
        <v>100</v>
      </c>
    </row>
    <row r="41" spans="1:4" x14ac:dyDescent="0.25">
      <c r="A41" s="6" t="str">
        <f>A9</f>
        <v>Administrationsomkostninger mv.</v>
      </c>
      <c r="B41" s="7">
        <f>+B9/$D$9*100</f>
        <v>124.18300653594771</v>
      </c>
      <c r="C41" s="7">
        <f>+C9/$D$9*100</f>
        <v>103.92156862745099</v>
      </c>
      <c r="D41" s="7">
        <v>100</v>
      </c>
    </row>
    <row r="42" spans="1:4" x14ac:dyDescent="0.25">
      <c r="A42" s="6"/>
      <c r="B42" s="29"/>
      <c r="C42" s="7"/>
      <c r="D42" s="7"/>
    </row>
    <row r="43" spans="1:4" x14ac:dyDescent="0.25">
      <c r="A43" s="3" t="s">
        <v>34</v>
      </c>
      <c r="B43" s="4"/>
      <c r="C43" s="7"/>
      <c r="D43" s="7"/>
    </row>
    <row r="44" spans="1:4" x14ac:dyDescent="0.25">
      <c r="A44" s="6" t="s">
        <v>0</v>
      </c>
      <c r="B44" s="7">
        <f>+B5/$D$5*100</f>
        <v>101.8282066163668</v>
      </c>
      <c r="C44" s="7">
        <f>+C5/$D$5*100</f>
        <v>100.84155542658155</v>
      </c>
      <c r="D44" s="7">
        <v>100</v>
      </c>
    </row>
    <row r="45" spans="1:4" x14ac:dyDescent="0.25">
      <c r="A45" s="6" t="s">
        <v>31</v>
      </c>
      <c r="B45" s="7">
        <f>+B16/$D$16*100</f>
        <v>119.48746831878346</v>
      </c>
      <c r="C45" s="7">
        <f>+C16/$D$16*100</f>
        <v>104.11151788228668</v>
      </c>
      <c r="D45" s="7">
        <v>100</v>
      </c>
    </row>
    <row r="46" spans="1:4" x14ac:dyDescent="0.25">
      <c r="A46" s="6" t="s">
        <v>32</v>
      </c>
      <c r="B46" s="7">
        <f>+B25/$D$25*100</f>
        <v>96.980461811722918</v>
      </c>
      <c r="C46" s="7">
        <f>+C25/$D$25*100</f>
        <v>95.381882770870334</v>
      </c>
      <c r="D46" s="7">
        <v>100</v>
      </c>
    </row>
    <row r="47" spans="1:4" x14ac:dyDescent="0.25">
      <c r="A47" s="6" t="s">
        <v>33</v>
      </c>
      <c r="B47" s="7">
        <f>+B26/$D$26*100</f>
        <v>94.373673036093422</v>
      </c>
      <c r="C47" s="7">
        <f>+C26/$D$26*100</f>
        <v>104.98938428874736</v>
      </c>
      <c r="D47" s="7">
        <v>100</v>
      </c>
    </row>
    <row r="48" spans="1:4" x14ac:dyDescent="0.25">
      <c r="A48" s="6"/>
      <c r="B48" s="29"/>
      <c r="C48" s="7"/>
      <c r="D48" s="7"/>
    </row>
    <row r="49" spans="1:4" x14ac:dyDescent="0.25">
      <c r="A49" s="3" t="s">
        <v>12</v>
      </c>
      <c r="B49" s="4"/>
      <c r="C49" s="7"/>
      <c r="D49" s="7"/>
    </row>
    <row r="50" spans="1:4" x14ac:dyDescent="0.25">
      <c r="A50" s="6" t="s">
        <v>22</v>
      </c>
      <c r="B50" s="9">
        <f t="shared" ref="B50:C50" si="3">+B20*100/B18</f>
        <v>35.097101041373485</v>
      </c>
      <c r="C50" s="9">
        <f t="shared" si="3"/>
        <v>37.965335342878674</v>
      </c>
      <c r="D50" s="9">
        <f>+D20*100/D18</f>
        <v>36.888819682341946</v>
      </c>
    </row>
    <row r="51" spans="1:4" x14ac:dyDescent="0.25">
      <c r="A51" s="6" t="s">
        <v>76</v>
      </c>
      <c r="B51" s="9">
        <f t="shared" ref="B51:C51" si="4">+B21*100/B22</f>
        <v>64.902898958626508</v>
      </c>
      <c r="C51" s="9">
        <f t="shared" si="4"/>
        <v>62.034664657121326</v>
      </c>
      <c r="D51" s="9">
        <f>+D21*100/D22</f>
        <v>63.111180317658054</v>
      </c>
    </row>
    <row r="52" spans="1:4" x14ac:dyDescent="0.25">
      <c r="A52" s="6" t="s">
        <v>23</v>
      </c>
      <c r="B52" s="9">
        <f t="shared" ref="B52:C52" si="5">+B17*100/B27</f>
        <v>124.04679376083189</v>
      </c>
      <c r="C52" s="9">
        <f t="shared" si="5"/>
        <v>121.3047068538398</v>
      </c>
      <c r="D52" s="9">
        <f>+D17*100/D27</f>
        <v>114.8859543817527</v>
      </c>
    </row>
    <row r="53" spans="1:4" x14ac:dyDescent="0.25">
      <c r="A53" s="1" t="s">
        <v>77</v>
      </c>
      <c r="B53" s="1"/>
      <c r="C53" s="1"/>
      <c r="D53" s="1"/>
    </row>
    <row r="54" spans="1:4" s="14" customFormat="1" ht="12.75" customHeight="1" x14ac:dyDescent="0.2">
      <c r="A54" s="30" t="s">
        <v>6</v>
      </c>
      <c r="B54" s="30"/>
      <c r="C54" s="1"/>
      <c r="D54" s="1"/>
    </row>
    <row r="55" spans="1:4" s="14" customFormat="1" ht="14.25" x14ac:dyDescent="0.2">
      <c r="A55" s="30" t="s">
        <v>6</v>
      </c>
      <c r="B55" s="30"/>
      <c r="C55" s="1"/>
      <c r="D55" s="1"/>
    </row>
    <row r="56" spans="1:4" s="14" customFormat="1" ht="14.25" x14ac:dyDescent="0.2"/>
    <row r="57" spans="1:4" s="14" customFormat="1" ht="14.25" x14ac:dyDescent="0.2"/>
    <row r="58" spans="1:4" s="14" customFormat="1" ht="14.25" x14ac:dyDescent="0.2"/>
    <row r="59" spans="1:4" s="14" customFormat="1" ht="14.25" x14ac:dyDescent="0.2"/>
    <row r="60" spans="1:4" s="14" customFormat="1" ht="14.25" x14ac:dyDescent="0.2"/>
    <row r="61" spans="1:4" s="14" customFormat="1" ht="14.25" x14ac:dyDescent="0.2"/>
    <row r="62" spans="1:4" s="14" customFormat="1" ht="14.25" x14ac:dyDescent="0.2"/>
    <row r="63" spans="1:4" s="14" customFormat="1" ht="14.25" x14ac:dyDescent="0.2"/>
    <row r="64" spans="1:4" s="14" customFormat="1" ht="14.25" x14ac:dyDescent="0.2"/>
    <row r="65" s="14" customFormat="1" ht="14.25" x14ac:dyDescent="0.2"/>
    <row r="66" s="14" customFormat="1" ht="14.25" x14ac:dyDescent="0.2"/>
    <row r="67" s="14" customFormat="1" ht="14.25" x14ac:dyDescent="0.2"/>
    <row r="68" s="14" customFormat="1" ht="14.25" x14ac:dyDescent="0.2"/>
    <row r="69" s="14" customFormat="1" ht="14.25" x14ac:dyDescent="0.2"/>
    <row r="70" s="14" customFormat="1" ht="14.25" x14ac:dyDescent="0.2"/>
    <row r="71" s="14" customFormat="1" ht="14.25" x14ac:dyDescent="0.2"/>
    <row r="72" s="14" customFormat="1" ht="14.25" x14ac:dyDescent="0.2"/>
    <row r="73" s="14" customFormat="1" ht="14.25" x14ac:dyDescent="0.2"/>
    <row r="74" s="14" customFormat="1" ht="14.25" x14ac:dyDescent="0.2"/>
    <row r="75" s="14" customFormat="1" ht="14.25" x14ac:dyDescent="0.2"/>
    <row r="76" s="14" customFormat="1" ht="14.25" x14ac:dyDescent="0.2"/>
    <row r="77" s="14" customFormat="1" ht="14.25" x14ac:dyDescent="0.2"/>
    <row r="78" s="14" customFormat="1" ht="14.25" x14ac:dyDescent="0.2"/>
    <row r="79" s="14" customFormat="1" ht="14.25" x14ac:dyDescent="0.2"/>
    <row r="80" s="14" customFormat="1" ht="14.25" x14ac:dyDescent="0.2"/>
    <row r="81" s="14" customFormat="1" ht="14.25" x14ac:dyDescent="0.2"/>
    <row r="82" s="14" customFormat="1" ht="14.25" x14ac:dyDescent="0.2"/>
    <row r="83" s="14" customFormat="1" ht="14.25" x14ac:dyDescent="0.2"/>
    <row r="84" s="14" customFormat="1" ht="14.25" x14ac:dyDescent="0.2"/>
    <row r="85" s="14" customFormat="1" ht="14.25" x14ac:dyDescent="0.2"/>
    <row r="86" s="14" customFormat="1" ht="14.25" x14ac:dyDescent="0.2"/>
    <row r="87" s="14" customFormat="1" ht="14.25" x14ac:dyDescent="0.2"/>
    <row r="88" s="14" customFormat="1" ht="14.25" x14ac:dyDescent="0.2"/>
    <row r="89" s="14" customFormat="1" ht="14.25" x14ac:dyDescent="0.2"/>
    <row r="90" s="14" customFormat="1" ht="14.25" x14ac:dyDescent="0.2"/>
    <row r="91" s="14" customFormat="1" ht="14.25" x14ac:dyDescent="0.2"/>
    <row r="92" s="14" customFormat="1" ht="14.25" x14ac:dyDescent="0.2"/>
    <row r="93" s="14" customFormat="1" ht="14.25" x14ac:dyDescent="0.2"/>
    <row r="94" s="14" customFormat="1" ht="14.25" x14ac:dyDescent="0.2"/>
    <row r="95" s="14" customFormat="1" ht="14.25" x14ac:dyDescent="0.2"/>
    <row r="96" s="14" customFormat="1" ht="14.25" x14ac:dyDescent="0.2"/>
    <row r="97" s="14" customFormat="1" ht="14.25" x14ac:dyDescent="0.2"/>
    <row r="98" s="14" customFormat="1" ht="14.25" x14ac:dyDescent="0.2"/>
    <row r="99" s="14" customFormat="1" ht="14.25" x14ac:dyDescent="0.2"/>
    <row r="100" s="14" customFormat="1" ht="14.25" x14ac:dyDescent="0.2"/>
    <row r="101" s="14" customFormat="1" ht="14.25" x14ac:dyDescent="0.2"/>
    <row r="102" s="14" customFormat="1" ht="14.25" x14ac:dyDescent="0.2"/>
    <row r="103" s="14" customFormat="1" ht="14.25" x14ac:dyDescent="0.2"/>
    <row r="104" s="14" customFormat="1" ht="14.25" x14ac:dyDescent="0.2"/>
    <row r="105" s="14" customFormat="1" ht="14.25" x14ac:dyDescent="0.2"/>
    <row r="106" s="14" customFormat="1" ht="14.25" x14ac:dyDescent="0.2"/>
    <row r="107" s="14" customFormat="1" ht="14.25" x14ac:dyDescent="0.2"/>
    <row r="108" s="14" customFormat="1" ht="14.25" x14ac:dyDescent="0.2"/>
    <row r="109" s="14" customFormat="1" ht="14.25" x14ac:dyDescent="0.2"/>
    <row r="110" s="14" customFormat="1" ht="14.25" x14ac:dyDescent="0.2"/>
    <row r="111" s="14" customFormat="1" ht="14.25" x14ac:dyDescent="0.2"/>
    <row r="112" s="14" customFormat="1" ht="14.25" x14ac:dyDescent="0.2"/>
    <row r="113" s="14" customFormat="1" ht="14.25" x14ac:dyDescent="0.2"/>
    <row r="114" s="14" customFormat="1" ht="14.25" x14ac:dyDescent="0.2"/>
    <row r="115" s="14" customFormat="1" ht="14.25" x14ac:dyDescent="0.2"/>
    <row r="116" s="14" customFormat="1" ht="14.25" x14ac:dyDescent="0.2"/>
    <row r="117" s="14" customFormat="1" ht="14.25" x14ac:dyDescent="0.2"/>
    <row r="118" s="14" customFormat="1" ht="14.25" x14ac:dyDescent="0.2"/>
    <row r="119" s="14" customFormat="1" ht="14.25" x14ac:dyDescent="0.2"/>
    <row r="120" s="14" customFormat="1" ht="14.25" x14ac:dyDescent="0.2"/>
    <row r="121" s="14" customFormat="1" ht="14.25" x14ac:dyDescent="0.2"/>
    <row r="122" s="14" customFormat="1" ht="14.25" x14ac:dyDescent="0.2"/>
    <row r="123" s="14" customFormat="1" ht="14.25" x14ac:dyDescent="0.2"/>
    <row r="124" s="14" customFormat="1" ht="14.25" x14ac:dyDescent="0.2"/>
    <row r="125" s="14" customFormat="1" ht="14.25" x14ac:dyDescent="0.2"/>
  </sheetData>
  <mergeCells count="1"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Normal="100" workbookViewId="0">
      <selection sqref="A1:F1"/>
    </sheetView>
  </sheetViews>
  <sheetFormatPr defaultColWidth="10" defaultRowHeight="14.25" x14ac:dyDescent="0.2"/>
  <cols>
    <col min="1" max="1" width="10" style="14"/>
    <col min="2" max="4" width="14.85546875" style="14" customWidth="1"/>
    <col min="5" max="5" width="14" style="14" customWidth="1"/>
    <col min="6" max="6" width="14.85546875" style="14" customWidth="1"/>
    <col min="7" max="16384" width="10" style="14"/>
  </cols>
  <sheetData>
    <row r="1" spans="1:11" ht="21" thickBot="1" x14ac:dyDescent="0.35">
      <c r="A1" s="70" t="s">
        <v>13</v>
      </c>
      <c r="B1" s="71"/>
      <c r="C1" s="71"/>
      <c r="D1" s="71"/>
      <c r="E1" s="72"/>
      <c r="F1" s="73"/>
    </row>
    <row r="2" spans="1:11" ht="15" x14ac:dyDescent="0.25">
      <c r="A2" s="15"/>
      <c r="B2" s="15"/>
      <c r="C2" s="16"/>
      <c r="D2" s="16"/>
      <c r="E2" s="16"/>
      <c r="F2" s="16"/>
    </row>
    <row r="3" spans="1:11" x14ac:dyDescent="0.2">
      <c r="A3" s="69" t="s">
        <v>83</v>
      </c>
      <c r="B3" s="69"/>
      <c r="C3" s="69"/>
      <c r="D3" s="69"/>
      <c r="E3" s="17">
        <v>15500000</v>
      </c>
      <c r="F3" s="16"/>
    </row>
    <row r="4" spans="1:11" x14ac:dyDescent="0.2">
      <c r="A4" s="69" t="s">
        <v>47</v>
      </c>
      <c r="B4" s="69"/>
      <c r="C4" s="69"/>
      <c r="D4" s="69"/>
      <c r="E4" s="17">
        <v>250000</v>
      </c>
      <c r="F4" s="16"/>
    </row>
    <row r="5" spans="1:11" x14ac:dyDescent="0.2">
      <c r="A5" s="74" t="s">
        <v>64</v>
      </c>
      <c r="B5" s="75"/>
      <c r="C5" s="75"/>
      <c r="D5" s="76"/>
      <c r="E5" s="17">
        <v>30000</v>
      </c>
      <c r="F5" s="16"/>
    </row>
    <row r="6" spans="1:11" x14ac:dyDescent="0.2">
      <c r="A6" s="74" t="s">
        <v>82</v>
      </c>
      <c r="B6" s="75"/>
      <c r="C6" s="75"/>
      <c r="D6" s="76"/>
      <c r="E6" s="17">
        <v>200000</v>
      </c>
      <c r="F6" s="16"/>
    </row>
    <row r="7" spans="1:11" x14ac:dyDescent="0.2">
      <c r="A7" s="74" t="s">
        <v>30</v>
      </c>
      <c r="B7" s="75"/>
      <c r="C7" s="75"/>
      <c r="D7" s="76"/>
      <c r="E7" s="17">
        <v>2500000</v>
      </c>
      <c r="F7" s="16"/>
    </row>
    <row r="8" spans="1:11" x14ac:dyDescent="0.2">
      <c r="A8" s="74" t="s">
        <v>59</v>
      </c>
      <c r="B8" s="75"/>
      <c r="C8" s="75"/>
      <c r="D8" s="76"/>
      <c r="E8" s="17">
        <v>290000</v>
      </c>
      <c r="F8" s="16"/>
    </row>
    <row r="9" spans="1:11" x14ac:dyDescent="0.2">
      <c r="A9" s="69" t="s">
        <v>78</v>
      </c>
      <c r="B9" s="69"/>
      <c r="C9" s="69"/>
      <c r="D9" s="69"/>
      <c r="E9" s="17">
        <v>40</v>
      </c>
      <c r="F9" s="16"/>
    </row>
    <row r="10" spans="1:11" x14ac:dyDescent="0.2">
      <c r="A10" s="77" t="s">
        <v>90</v>
      </c>
      <c r="B10" s="77"/>
      <c r="C10" s="77"/>
      <c r="D10" s="77"/>
      <c r="E10" s="31">
        <v>950000</v>
      </c>
      <c r="F10" s="16"/>
    </row>
    <row r="11" spans="1:11" x14ac:dyDescent="0.2">
      <c r="A11" s="77" t="s">
        <v>91</v>
      </c>
      <c r="B11" s="77"/>
      <c r="C11" s="77"/>
      <c r="D11" s="77"/>
      <c r="E11" s="31">
        <v>855000</v>
      </c>
      <c r="F11" s="16"/>
    </row>
    <row r="12" spans="1:11" x14ac:dyDescent="0.2">
      <c r="A12" s="69" t="s">
        <v>14</v>
      </c>
      <c r="B12" s="69"/>
      <c r="C12" s="69"/>
      <c r="D12" s="69"/>
      <c r="E12" s="17">
        <v>5</v>
      </c>
      <c r="F12" s="16"/>
    </row>
    <row r="13" spans="1:11" x14ac:dyDescent="0.2">
      <c r="A13" s="69" t="s">
        <v>15</v>
      </c>
      <c r="B13" s="69"/>
      <c r="C13" s="69"/>
      <c r="D13" s="69"/>
      <c r="E13" s="18">
        <v>8</v>
      </c>
      <c r="F13" s="16"/>
    </row>
    <row r="14" spans="1:11" x14ac:dyDescent="0.2">
      <c r="A14" s="19"/>
      <c r="B14" s="19"/>
      <c r="C14" s="19"/>
      <c r="D14" s="19"/>
      <c r="E14" s="32"/>
      <c r="F14" s="16"/>
    </row>
    <row r="15" spans="1:11" x14ac:dyDescent="0.2">
      <c r="A15" s="20"/>
      <c r="B15" s="20"/>
      <c r="C15" s="21"/>
      <c r="D15" s="22"/>
      <c r="E15" s="22"/>
      <c r="F15" s="22"/>
    </row>
    <row r="16" spans="1:11" ht="28.5" x14ac:dyDescent="0.2">
      <c r="A16" s="23" t="s">
        <v>16</v>
      </c>
      <c r="B16" s="24" t="s">
        <v>24</v>
      </c>
      <c r="C16" s="23" t="s">
        <v>25</v>
      </c>
      <c r="D16" s="24" t="s">
        <v>26</v>
      </c>
      <c r="E16" s="22"/>
      <c r="F16" s="22"/>
      <c r="G16" s="16"/>
      <c r="H16" s="16"/>
      <c r="I16" s="16"/>
      <c r="J16" s="16"/>
      <c r="K16" s="16"/>
    </row>
    <row r="17" spans="1:11" x14ac:dyDescent="0.2">
      <c r="A17" s="23"/>
      <c r="B17" s="24" t="s">
        <v>17</v>
      </c>
      <c r="C17" s="23" t="s">
        <v>17</v>
      </c>
      <c r="D17" s="24" t="s">
        <v>17</v>
      </c>
      <c r="E17" s="22"/>
      <c r="F17" s="22"/>
      <c r="G17" s="16"/>
      <c r="H17" s="16"/>
      <c r="I17" s="16"/>
      <c r="J17" s="16"/>
      <c r="K17" s="16"/>
    </row>
    <row r="18" spans="1:11" x14ac:dyDescent="0.2">
      <c r="A18" s="25">
        <v>0</v>
      </c>
      <c r="B18" s="26"/>
      <c r="C18" s="26"/>
      <c r="D18" s="26"/>
      <c r="E18" s="33"/>
      <c r="F18" s="33"/>
      <c r="G18" s="16"/>
      <c r="H18" s="16"/>
      <c r="I18" s="16"/>
      <c r="J18" s="16"/>
      <c r="K18" s="16"/>
    </row>
    <row r="19" spans="1:11" x14ac:dyDescent="0.2">
      <c r="A19" s="25">
        <v>1</v>
      </c>
      <c r="B19" s="26"/>
      <c r="C19" s="26"/>
      <c r="D19" s="26"/>
      <c r="E19" s="33"/>
      <c r="F19" s="33"/>
      <c r="G19" s="16"/>
      <c r="H19" s="16"/>
      <c r="I19" s="16"/>
      <c r="J19" s="16"/>
      <c r="K19" s="16"/>
    </row>
    <row r="20" spans="1:11" x14ac:dyDescent="0.2">
      <c r="A20" s="25">
        <v>2</v>
      </c>
      <c r="B20" s="26"/>
      <c r="C20" s="26"/>
      <c r="D20" s="26"/>
      <c r="E20" s="33"/>
      <c r="F20" s="33"/>
      <c r="G20" s="16"/>
      <c r="H20" s="16"/>
      <c r="I20" s="16"/>
      <c r="J20" s="16"/>
      <c r="K20" s="16"/>
    </row>
    <row r="21" spans="1:11" x14ac:dyDescent="0.2">
      <c r="A21" s="25">
        <v>3</v>
      </c>
      <c r="B21" s="26"/>
      <c r="C21" s="26"/>
      <c r="D21" s="26"/>
      <c r="E21" s="33"/>
      <c r="F21" s="33"/>
      <c r="G21" s="16"/>
      <c r="H21" s="16"/>
      <c r="I21" s="16"/>
      <c r="J21" s="16"/>
      <c r="K21" s="16"/>
    </row>
    <row r="22" spans="1:11" x14ac:dyDescent="0.2">
      <c r="A22" s="25">
        <v>4</v>
      </c>
      <c r="B22" s="26"/>
      <c r="C22" s="26"/>
      <c r="D22" s="26"/>
      <c r="E22" s="33"/>
      <c r="F22" s="33"/>
      <c r="G22" s="16"/>
      <c r="H22" s="16"/>
      <c r="I22" s="16"/>
      <c r="J22" s="16"/>
      <c r="K22" s="16"/>
    </row>
    <row r="23" spans="1:11" x14ac:dyDescent="0.2">
      <c r="A23" s="25">
        <v>5</v>
      </c>
      <c r="B23" s="26"/>
      <c r="C23" s="26"/>
      <c r="D23" s="26"/>
      <c r="E23" s="33"/>
      <c r="F23" s="33"/>
      <c r="G23" s="16"/>
      <c r="H23" s="16"/>
      <c r="I23" s="16"/>
      <c r="J23" s="16"/>
      <c r="K23" s="16"/>
    </row>
    <row r="24" spans="1:11" x14ac:dyDescent="0.2">
      <c r="E24" s="16"/>
      <c r="F24" s="16"/>
      <c r="G24" s="16"/>
      <c r="H24" s="16"/>
      <c r="I24" s="16"/>
      <c r="J24" s="16"/>
      <c r="K24" s="16"/>
    </row>
    <row r="25" spans="1:11" x14ac:dyDescent="0.2">
      <c r="E25" s="16"/>
      <c r="F25" s="16"/>
      <c r="G25" s="16"/>
      <c r="H25" s="16"/>
      <c r="I25" s="16"/>
      <c r="J25" s="16"/>
      <c r="K25" s="16"/>
    </row>
    <row r="26" spans="1:11" x14ac:dyDescent="0.2">
      <c r="E26" s="16"/>
      <c r="F26" s="16"/>
      <c r="G26" s="16"/>
      <c r="H26" s="16"/>
      <c r="I26" s="16"/>
      <c r="J26" s="16"/>
      <c r="K26" s="16"/>
    </row>
  </sheetData>
  <mergeCells count="12">
    <mergeCell ref="A9:D9"/>
    <mergeCell ref="A13:D13"/>
    <mergeCell ref="A1:F1"/>
    <mergeCell ref="A3:D3"/>
    <mergeCell ref="A8:D8"/>
    <mergeCell ref="A10:D10"/>
    <mergeCell ref="A12:D12"/>
    <mergeCell ref="A11:D11"/>
    <mergeCell ref="A4:D4"/>
    <mergeCell ref="A7:D7"/>
    <mergeCell ref="A5:D5"/>
    <mergeCell ref="A6:D6"/>
  </mergeCells>
  <phoneticPr fontId="0" type="noConversion"/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65"/>
  <sheetViews>
    <sheetView zoomScaleNormal="100" workbookViewId="0">
      <selection sqref="A1:C1"/>
    </sheetView>
  </sheetViews>
  <sheetFormatPr defaultColWidth="10" defaultRowHeight="15" x14ac:dyDescent="0.2"/>
  <cols>
    <col min="1" max="1" width="33.42578125" style="34" customWidth="1"/>
    <col min="2" max="3" width="17.28515625" style="34" customWidth="1"/>
    <col min="4" max="16384" width="10" style="34"/>
  </cols>
  <sheetData>
    <row r="1" spans="1:3" ht="21" thickBot="1" x14ac:dyDescent="0.35">
      <c r="A1" s="78" t="s">
        <v>60</v>
      </c>
      <c r="B1" s="79"/>
      <c r="C1" s="80"/>
    </row>
    <row r="2" spans="1:3" s="14" customFormat="1" ht="14.25" x14ac:dyDescent="0.2"/>
    <row r="3" spans="1:3" s="14" customFormat="1" x14ac:dyDescent="0.25">
      <c r="A3" s="35" t="s">
        <v>61</v>
      </c>
      <c r="B3" s="36"/>
    </row>
    <row r="4" spans="1:3" s="14" customFormat="1" ht="14.25" x14ac:dyDescent="0.2">
      <c r="A4" s="37" t="s">
        <v>65</v>
      </c>
      <c r="B4" s="38">
        <v>2000000</v>
      </c>
    </row>
    <row r="5" spans="1:3" s="14" customFormat="1" ht="14.25" x14ac:dyDescent="0.2">
      <c r="A5" s="39" t="s">
        <v>62</v>
      </c>
      <c r="B5" s="40">
        <f>280*60*60</f>
        <v>1008000</v>
      </c>
    </row>
    <row r="6" spans="1:3" s="14" customFormat="1" x14ac:dyDescent="0.25">
      <c r="A6" s="35" t="s">
        <v>67</v>
      </c>
      <c r="B6" s="41"/>
    </row>
    <row r="7" spans="1:3" s="14" customFormat="1" ht="14.25" x14ac:dyDescent="0.2">
      <c r="A7" s="37" t="s">
        <v>66</v>
      </c>
      <c r="B7" s="38">
        <v>80</v>
      </c>
    </row>
    <row r="8" spans="1:3" s="14" customFormat="1" ht="14.25" x14ac:dyDescent="0.2">
      <c r="A8" s="39" t="s">
        <v>85</v>
      </c>
      <c r="B8" s="40">
        <v>36</v>
      </c>
    </row>
    <row r="9" spans="1:3" s="14" customFormat="1" x14ac:dyDescent="0.25">
      <c r="A9" s="35" t="s">
        <v>68</v>
      </c>
      <c r="B9" s="41"/>
    </row>
    <row r="10" spans="1:3" s="14" customFormat="1" ht="14.25" x14ac:dyDescent="0.2">
      <c r="A10" s="37" t="s">
        <v>86</v>
      </c>
      <c r="B10" s="38">
        <v>92</v>
      </c>
    </row>
    <row r="11" spans="1:3" s="14" customFormat="1" ht="14.25" x14ac:dyDescent="0.2">
      <c r="A11" s="39" t="s">
        <v>85</v>
      </c>
      <c r="B11" s="40">
        <v>50</v>
      </c>
    </row>
    <row r="12" spans="1:3" s="14" customFormat="1" x14ac:dyDescent="0.25">
      <c r="A12" s="35" t="s">
        <v>89</v>
      </c>
      <c r="B12" s="41"/>
    </row>
    <row r="13" spans="1:3" s="14" customFormat="1" ht="14.25" x14ac:dyDescent="0.2">
      <c r="A13" s="37" t="s">
        <v>69</v>
      </c>
      <c r="B13" s="42">
        <v>1.55</v>
      </c>
    </row>
    <row r="14" spans="1:3" s="14" customFormat="1" ht="14.25" x14ac:dyDescent="0.2">
      <c r="A14" s="39" t="s">
        <v>70</v>
      </c>
      <c r="B14" s="43">
        <v>2.12</v>
      </c>
    </row>
    <row r="15" spans="1:3" s="14" customFormat="1" x14ac:dyDescent="0.25">
      <c r="A15" s="35" t="s">
        <v>63</v>
      </c>
      <c r="B15" s="41"/>
    </row>
    <row r="16" spans="1:3" s="14" customFormat="1" ht="14.25" x14ac:dyDescent="0.2">
      <c r="A16" s="37" t="s">
        <v>87</v>
      </c>
      <c r="B16" s="38">
        <v>15000</v>
      </c>
    </row>
    <row r="17" spans="1:2" s="14" customFormat="1" ht="14.25" x14ac:dyDescent="0.2">
      <c r="A17" s="39" t="s">
        <v>88</v>
      </c>
      <c r="B17" s="40">
        <v>15000</v>
      </c>
    </row>
    <row r="18" spans="1:2" s="14" customFormat="1" ht="14.25" x14ac:dyDescent="0.2"/>
    <row r="19" spans="1:2" s="14" customFormat="1" ht="14.25" x14ac:dyDescent="0.2"/>
    <row r="20" spans="1:2" s="14" customFormat="1" ht="14.25" x14ac:dyDescent="0.2"/>
    <row r="21" spans="1:2" s="14" customFormat="1" ht="14.25" x14ac:dyDescent="0.2"/>
    <row r="22" spans="1:2" s="14" customFormat="1" ht="14.25" x14ac:dyDescent="0.2"/>
    <row r="23" spans="1:2" s="14" customFormat="1" ht="14.25" x14ac:dyDescent="0.2"/>
    <row r="24" spans="1:2" s="14" customFormat="1" ht="14.25" x14ac:dyDescent="0.2"/>
    <row r="25" spans="1:2" s="14" customFormat="1" ht="14.25" x14ac:dyDescent="0.2"/>
    <row r="26" spans="1:2" s="14" customFormat="1" ht="14.25" x14ac:dyDescent="0.2"/>
    <row r="27" spans="1:2" s="14" customFormat="1" ht="14.25" x14ac:dyDescent="0.2"/>
    <row r="28" spans="1:2" s="14" customFormat="1" ht="14.25" x14ac:dyDescent="0.2"/>
    <row r="29" spans="1:2" s="14" customFormat="1" ht="14.25" x14ac:dyDescent="0.2"/>
    <row r="30" spans="1:2" s="14" customFormat="1" ht="14.25" x14ac:dyDescent="0.2"/>
    <row r="31" spans="1:2" s="14" customFormat="1" ht="14.25" x14ac:dyDescent="0.2"/>
    <row r="32" spans="1:2" s="14" customFormat="1" ht="14.25" x14ac:dyDescent="0.2"/>
    <row r="33" s="14" customFormat="1" ht="14.25" x14ac:dyDescent="0.2"/>
    <row r="34" s="14" customFormat="1" ht="14.25" x14ac:dyDescent="0.2"/>
    <row r="35" s="14" customFormat="1" ht="14.25" x14ac:dyDescent="0.2"/>
    <row r="36" s="14" customFormat="1" ht="14.25" x14ac:dyDescent="0.2"/>
    <row r="37" s="14" customFormat="1" ht="14.25" x14ac:dyDescent="0.2"/>
    <row r="38" s="14" customFormat="1" ht="14.25" x14ac:dyDescent="0.2"/>
    <row r="39" s="14" customFormat="1" ht="14.25" x14ac:dyDescent="0.2"/>
    <row r="40" s="14" customFormat="1" ht="14.25" x14ac:dyDescent="0.2"/>
    <row r="41" s="14" customFormat="1" ht="14.25" x14ac:dyDescent="0.2"/>
    <row r="42" s="14" customFormat="1" ht="14.25" x14ac:dyDescent="0.2"/>
    <row r="43" s="14" customFormat="1" ht="14.25" x14ac:dyDescent="0.2"/>
    <row r="44" s="14" customFormat="1" ht="14.25" x14ac:dyDescent="0.2"/>
    <row r="45" s="14" customFormat="1" ht="14.25" x14ac:dyDescent="0.2"/>
    <row r="46" s="14" customFormat="1" ht="14.25" x14ac:dyDescent="0.2"/>
    <row r="47" s="14" customFormat="1" ht="14.25" x14ac:dyDescent="0.2"/>
    <row r="48" s="14" customFormat="1" ht="14.25" x14ac:dyDescent="0.2"/>
    <row r="49" s="14" customFormat="1" ht="14.25" x14ac:dyDescent="0.2"/>
    <row r="50" s="14" customFormat="1" ht="14.25" x14ac:dyDescent="0.2"/>
    <row r="51" s="14" customFormat="1" ht="14.25" x14ac:dyDescent="0.2"/>
    <row r="52" s="14" customFormat="1" ht="14.25" x14ac:dyDescent="0.2"/>
    <row r="53" s="14" customFormat="1" ht="14.25" x14ac:dyDescent="0.2"/>
    <row r="54" s="14" customFormat="1" ht="14.25" x14ac:dyDescent="0.2"/>
    <row r="55" s="14" customFormat="1" ht="14.25" x14ac:dyDescent="0.2"/>
    <row r="56" s="14" customFormat="1" ht="14.25" x14ac:dyDescent="0.2"/>
    <row r="57" s="14" customFormat="1" ht="14.25" x14ac:dyDescent="0.2"/>
    <row r="58" s="14" customFormat="1" ht="14.25" x14ac:dyDescent="0.2"/>
    <row r="59" s="14" customFormat="1" ht="14.25" x14ac:dyDescent="0.2"/>
    <row r="60" s="14" customFormat="1" ht="14.25" x14ac:dyDescent="0.2"/>
    <row r="61" s="14" customFormat="1" ht="14.25" x14ac:dyDescent="0.2"/>
    <row r="62" s="14" customFormat="1" ht="14.25" x14ac:dyDescent="0.2"/>
    <row r="63" s="14" customFormat="1" ht="14.25" x14ac:dyDescent="0.2"/>
    <row r="64" s="14" customFormat="1" ht="14.25" x14ac:dyDescent="0.2"/>
    <row r="65" s="14" customFormat="1" ht="14.25" x14ac:dyDescent="0.2"/>
    <row r="66" s="14" customFormat="1" ht="14.25" x14ac:dyDescent="0.2"/>
    <row r="67" s="14" customFormat="1" ht="14.25" x14ac:dyDescent="0.2"/>
    <row r="68" s="14" customFormat="1" ht="14.25" x14ac:dyDescent="0.2"/>
    <row r="69" s="14" customFormat="1" ht="14.25" x14ac:dyDescent="0.2"/>
    <row r="70" s="14" customFormat="1" ht="14.25" x14ac:dyDescent="0.2"/>
    <row r="71" s="14" customFormat="1" ht="14.25" x14ac:dyDescent="0.2"/>
    <row r="72" s="14" customFormat="1" ht="14.25" x14ac:dyDescent="0.2"/>
    <row r="73" s="14" customFormat="1" ht="14.25" x14ac:dyDescent="0.2"/>
    <row r="74" s="14" customFormat="1" ht="14.25" x14ac:dyDescent="0.2"/>
    <row r="75" s="14" customFormat="1" ht="14.25" x14ac:dyDescent="0.2"/>
    <row r="76" s="14" customFormat="1" ht="14.25" x14ac:dyDescent="0.2"/>
    <row r="77" s="14" customFormat="1" ht="14.25" x14ac:dyDescent="0.2"/>
    <row r="78" s="14" customFormat="1" ht="14.25" x14ac:dyDescent="0.2"/>
    <row r="79" s="14" customFormat="1" ht="14.25" x14ac:dyDescent="0.2"/>
    <row r="80" s="14" customFormat="1" ht="14.25" x14ac:dyDescent="0.2"/>
    <row r="81" s="14" customFormat="1" ht="14.25" x14ac:dyDescent="0.2"/>
    <row r="82" s="14" customFormat="1" ht="14.25" x14ac:dyDescent="0.2"/>
    <row r="83" s="14" customFormat="1" ht="14.25" x14ac:dyDescent="0.2"/>
    <row r="84" s="14" customFormat="1" ht="14.25" x14ac:dyDescent="0.2"/>
    <row r="85" s="14" customFormat="1" ht="14.25" x14ac:dyDescent="0.2"/>
    <row r="86" s="14" customFormat="1" ht="14.25" x14ac:dyDescent="0.2"/>
    <row r="87" s="14" customFormat="1" ht="14.25" x14ac:dyDescent="0.2"/>
    <row r="88" s="14" customFormat="1" ht="14.25" x14ac:dyDescent="0.2"/>
    <row r="89" s="14" customFormat="1" ht="14.25" x14ac:dyDescent="0.2"/>
    <row r="90" s="14" customFormat="1" ht="14.25" x14ac:dyDescent="0.2"/>
    <row r="91" s="14" customFormat="1" ht="14.25" x14ac:dyDescent="0.2"/>
    <row r="92" s="14" customFormat="1" ht="14.25" x14ac:dyDescent="0.2"/>
    <row r="93" s="14" customFormat="1" ht="14.25" x14ac:dyDescent="0.2"/>
    <row r="94" s="14" customFormat="1" ht="14.25" x14ac:dyDescent="0.2"/>
    <row r="95" s="14" customFormat="1" ht="14.25" x14ac:dyDescent="0.2"/>
    <row r="96" s="14" customFormat="1" ht="14.25" x14ac:dyDescent="0.2"/>
    <row r="97" s="14" customFormat="1" ht="14.25" x14ac:dyDescent="0.2"/>
    <row r="98" s="14" customFormat="1" ht="14.25" x14ac:dyDescent="0.2"/>
    <row r="99" s="14" customFormat="1" ht="14.25" x14ac:dyDescent="0.2"/>
    <row r="100" s="14" customFormat="1" ht="14.25" x14ac:dyDescent="0.2"/>
    <row r="101" s="14" customFormat="1" ht="14.25" x14ac:dyDescent="0.2"/>
    <row r="102" s="14" customFormat="1" ht="14.25" x14ac:dyDescent="0.2"/>
    <row r="103" s="14" customFormat="1" ht="14.25" x14ac:dyDescent="0.2"/>
    <row r="104" s="14" customFormat="1" ht="14.25" x14ac:dyDescent="0.2"/>
    <row r="105" s="14" customFormat="1" ht="14.25" x14ac:dyDescent="0.2"/>
    <row r="106" s="14" customFormat="1" ht="14.25" x14ac:dyDescent="0.2"/>
    <row r="107" s="14" customFormat="1" ht="14.25" x14ac:dyDescent="0.2"/>
    <row r="108" s="14" customFormat="1" ht="14.25" x14ac:dyDescent="0.2"/>
    <row r="109" s="14" customFormat="1" ht="14.25" x14ac:dyDescent="0.2"/>
    <row r="110" s="14" customFormat="1" ht="14.25" x14ac:dyDescent="0.2"/>
    <row r="111" s="14" customFormat="1" ht="14.25" x14ac:dyDescent="0.2"/>
    <row r="112" s="14" customFormat="1" ht="14.25" x14ac:dyDescent="0.2"/>
    <row r="113" s="14" customFormat="1" ht="14.25" x14ac:dyDescent="0.2"/>
    <row r="114" s="14" customFormat="1" ht="14.25" x14ac:dyDescent="0.2"/>
    <row r="115" s="14" customFormat="1" ht="14.25" x14ac:dyDescent="0.2"/>
    <row r="116" s="14" customFormat="1" ht="14.25" x14ac:dyDescent="0.2"/>
    <row r="117" s="14" customFormat="1" ht="14.25" x14ac:dyDescent="0.2"/>
    <row r="118" s="14" customFormat="1" ht="14.25" x14ac:dyDescent="0.2"/>
    <row r="119" s="14" customFormat="1" ht="14.25" x14ac:dyDescent="0.2"/>
    <row r="120" s="14" customFormat="1" ht="14.25" x14ac:dyDescent="0.2"/>
    <row r="121" s="14" customFormat="1" ht="14.25" x14ac:dyDescent="0.2"/>
    <row r="122" s="14" customFormat="1" ht="14.25" x14ac:dyDescent="0.2"/>
    <row r="123" s="14" customFormat="1" ht="14.25" x14ac:dyDescent="0.2"/>
    <row r="124" s="14" customFormat="1" ht="14.25" x14ac:dyDescent="0.2"/>
    <row r="125" s="14" customFormat="1" ht="14.25" x14ac:dyDescent="0.2"/>
    <row r="126" s="14" customFormat="1" ht="14.25" x14ac:dyDescent="0.2"/>
    <row r="127" s="14" customFormat="1" ht="14.25" x14ac:dyDescent="0.2"/>
    <row r="128" s="14" customFormat="1" ht="14.25" x14ac:dyDescent="0.2"/>
    <row r="129" s="14" customFormat="1" ht="14.25" x14ac:dyDescent="0.2"/>
    <row r="130" s="14" customFormat="1" ht="14.25" x14ac:dyDescent="0.2"/>
    <row r="131" s="14" customFormat="1" ht="14.25" x14ac:dyDescent="0.2"/>
    <row r="132" s="14" customFormat="1" ht="14.25" x14ac:dyDescent="0.2"/>
    <row r="133" s="14" customFormat="1" ht="14.25" x14ac:dyDescent="0.2"/>
    <row r="134" s="14" customFormat="1" ht="14.25" x14ac:dyDescent="0.2"/>
    <row r="135" s="14" customFormat="1" ht="14.25" x14ac:dyDescent="0.2"/>
    <row r="136" s="14" customFormat="1" ht="14.25" x14ac:dyDescent="0.2"/>
    <row r="137" s="14" customFormat="1" ht="14.25" x14ac:dyDescent="0.2"/>
    <row r="138" s="14" customFormat="1" ht="14.25" x14ac:dyDescent="0.2"/>
    <row r="139" s="14" customFormat="1" ht="14.25" x14ac:dyDescent="0.2"/>
    <row r="140" s="14" customFormat="1" ht="14.25" x14ac:dyDescent="0.2"/>
    <row r="141" s="14" customFormat="1" ht="14.25" x14ac:dyDescent="0.2"/>
    <row r="142" s="14" customFormat="1" ht="14.25" x14ac:dyDescent="0.2"/>
    <row r="143" s="14" customFormat="1" ht="14.25" x14ac:dyDescent="0.2"/>
    <row r="144" s="14" customFormat="1" ht="14.25" x14ac:dyDescent="0.2"/>
    <row r="145" s="14" customFormat="1" ht="14.25" x14ac:dyDescent="0.2"/>
    <row r="146" s="14" customFormat="1" ht="14.25" x14ac:dyDescent="0.2"/>
    <row r="147" s="14" customFormat="1" ht="14.25" x14ac:dyDescent="0.2"/>
    <row r="148" s="14" customFormat="1" ht="14.25" x14ac:dyDescent="0.2"/>
    <row r="149" s="14" customFormat="1" ht="14.25" x14ac:dyDescent="0.2"/>
    <row r="150" s="14" customFormat="1" ht="14.25" x14ac:dyDescent="0.2"/>
    <row r="151" s="14" customFormat="1" ht="14.25" x14ac:dyDescent="0.2"/>
    <row r="152" s="14" customFormat="1" ht="14.25" x14ac:dyDescent="0.2"/>
    <row r="153" s="14" customFormat="1" ht="14.25" x14ac:dyDescent="0.2"/>
    <row r="154" s="14" customFormat="1" ht="14.25" x14ac:dyDescent="0.2"/>
    <row r="155" s="14" customFormat="1" ht="14.25" x14ac:dyDescent="0.2"/>
    <row r="156" s="14" customFormat="1" ht="14.25" x14ac:dyDescent="0.2"/>
    <row r="157" s="14" customFormat="1" ht="14.25" x14ac:dyDescent="0.2"/>
    <row r="158" s="14" customFormat="1" ht="14.25" x14ac:dyDescent="0.2"/>
    <row r="159" s="14" customFormat="1" ht="14.25" x14ac:dyDescent="0.2"/>
    <row r="160" s="14" customFormat="1" ht="14.25" x14ac:dyDescent="0.2"/>
    <row r="161" s="14" customFormat="1" ht="14.25" x14ac:dyDescent="0.2"/>
    <row r="162" s="14" customFormat="1" ht="14.25" x14ac:dyDescent="0.2"/>
    <row r="163" s="14" customFormat="1" ht="14.25" x14ac:dyDescent="0.2"/>
    <row r="164" s="14" customFormat="1" ht="14.25" x14ac:dyDescent="0.2"/>
    <row r="165" s="14" customFormat="1" ht="14.25" x14ac:dyDescent="0.2"/>
    <row r="166" s="14" customFormat="1" ht="14.25" x14ac:dyDescent="0.2"/>
    <row r="167" s="14" customFormat="1" ht="14.25" x14ac:dyDescent="0.2"/>
    <row r="168" s="14" customFormat="1" ht="14.25" x14ac:dyDescent="0.2"/>
    <row r="169" s="14" customFormat="1" ht="14.25" x14ac:dyDescent="0.2"/>
    <row r="170" s="14" customFormat="1" ht="14.25" x14ac:dyDescent="0.2"/>
    <row r="171" s="14" customFormat="1" ht="14.25" x14ac:dyDescent="0.2"/>
    <row r="172" s="14" customFormat="1" ht="14.25" x14ac:dyDescent="0.2"/>
    <row r="173" s="14" customFormat="1" ht="14.25" x14ac:dyDescent="0.2"/>
    <row r="174" s="14" customFormat="1" ht="14.25" x14ac:dyDescent="0.2"/>
    <row r="175" s="14" customFormat="1" ht="14.25" x14ac:dyDescent="0.2"/>
    <row r="176" s="14" customFormat="1" ht="14.25" x14ac:dyDescent="0.2"/>
    <row r="177" s="14" customFormat="1" ht="14.25" x14ac:dyDescent="0.2"/>
    <row r="178" s="14" customFormat="1" ht="14.25" x14ac:dyDescent="0.2"/>
    <row r="179" s="14" customFormat="1" ht="14.25" x14ac:dyDescent="0.2"/>
    <row r="180" s="14" customFormat="1" ht="14.25" x14ac:dyDescent="0.2"/>
    <row r="181" s="14" customFormat="1" ht="14.25" x14ac:dyDescent="0.2"/>
    <row r="182" s="14" customFormat="1" ht="14.25" x14ac:dyDescent="0.2"/>
    <row r="183" s="14" customFormat="1" ht="14.25" x14ac:dyDescent="0.2"/>
    <row r="184" s="14" customFormat="1" ht="14.25" x14ac:dyDescent="0.2"/>
    <row r="185" s="14" customFormat="1" ht="14.25" x14ac:dyDescent="0.2"/>
    <row r="186" s="14" customFormat="1" ht="14.25" x14ac:dyDescent="0.2"/>
    <row r="187" s="14" customFormat="1" ht="14.25" x14ac:dyDescent="0.2"/>
    <row r="188" s="14" customFormat="1" ht="14.25" x14ac:dyDescent="0.2"/>
    <row r="189" s="14" customFormat="1" ht="14.25" x14ac:dyDescent="0.2"/>
    <row r="190" s="14" customFormat="1" ht="14.25" x14ac:dyDescent="0.2"/>
    <row r="191" s="14" customFormat="1" ht="14.25" x14ac:dyDescent="0.2"/>
    <row r="192" s="14" customFormat="1" ht="14.25" x14ac:dyDescent="0.2"/>
    <row r="193" s="14" customFormat="1" ht="14.25" x14ac:dyDescent="0.2"/>
    <row r="194" s="14" customFormat="1" ht="14.25" x14ac:dyDescent="0.2"/>
    <row r="195" s="14" customFormat="1" ht="14.25" x14ac:dyDescent="0.2"/>
    <row r="196" s="14" customFormat="1" ht="14.25" x14ac:dyDescent="0.2"/>
    <row r="197" s="14" customFormat="1" ht="14.25" x14ac:dyDescent="0.2"/>
    <row r="198" s="14" customFormat="1" ht="14.25" x14ac:dyDescent="0.2"/>
    <row r="199" s="14" customFormat="1" ht="14.25" x14ac:dyDescent="0.2"/>
    <row r="200" s="14" customFormat="1" ht="14.25" x14ac:dyDescent="0.2"/>
    <row r="201" s="14" customFormat="1" ht="14.25" x14ac:dyDescent="0.2"/>
    <row r="202" s="14" customFormat="1" ht="14.25" x14ac:dyDescent="0.2"/>
    <row r="203" s="14" customFormat="1" ht="14.25" x14ac:dyDescent="0.2"/>
    <row r="204" s="14" customFormat="1" ht="14.25" x14ac:dyDescent="0.2"/>
    <row r="205" s="14" customFormat="1" ht="14.25" x14ac:dyDescent="0.2"/>
    <row r="206" s="14" customFormat="1" ht="14.25" x14ac:dyDescent="0.2"/>
    <row r="207" s="14" customFormat="1" ht="14.25" x14ac:dyDescent="0.2"/>
    <row r="208" s="14" customFormat="1" ht="14.25" x14ac:dyDescent="0.2"/>
    <row r="209" s="14" customFormat="1" ht="14.25" x14ac:dyDescent="0.2"/>
    <row r="210" s="14" customFormat="1" ht="14.25" x14ac:dyDescent="0.2"/>
    <row r="211" s="14" customFormat="1" ht="14.25" x14ac:dyDescent="0.2"/>
    <row r="212" s="14" customFormat="1" ht="14.25" x14ac:dyDescent="0.2"/>
    <row r="213" s="14" customFormat="1" ht="14.25" x14ac:dyDescent="0.2"/>
    <row r="214" s="14" customFormat="1" ht="14.25" x14ac:dyDescent="0.2"/>
    <row r="215" s="14" customFormat="1" ht="14.25" x14ac:dyDescent="0.2"/>
    <row r="216" s="14" customFormat="1" ht="14.25" x14ac:dyDescent="0.2"/>
    <row r="217" s="14" customFormat="1" ht="14.25" x14ac:dyDescent="0.2"/>
    <row r="218" s="14" customFormat="1" ht="14.25" x14ac:dyDescent="0.2"/>
    <row r="219" s="14" customFormat="1" ht="14.25" x14ac:dyDescent="0.2"/>
    <row r="220" s="14" customFormat="1" ht="14.25" x14ac:dyDescent="0.2"/>
    <row r="221" s="14" customFormat="1" ht="14.25" x14ac:dyDescent="0.2"/>
    <row r="222" s="14" customFormat="1" ht="14.25" x14ac:dyDescent="0.2"/>
    <row r="223" s="14" customFormat="1" ht="14.25" x14ac:dyDescent="0.2"/>
    <row r="224" s="14" customFormat="1" ht="14.25" x14ac:dyDescent="0.2"/>
    <row r="225" s="14" customFormat="1" ht="14.25" x14ac:dyDescent="0.2"/>
    <row r="226" s="14" customFormat="1" ht="14.25" x14ac:dyDescent="0.2"/>
    <row r="227" s="14" customFormat="1" ht="14.25" x14ac:dyDescent="0.2"/>
    <row r="228" s="14" customFormat="1" ht="14.25" x14ac:dyDescent="0.2"/>
    <row r="229" s="14" customFormat="1" ht="14.25" x14ac:dyDescent="0.2"/>
    <row r="230" s="14" customFormat="1" ht="14.25" x14ac:dyDescent="0.2"/>
    <row r="231" s="14" customFormat="1" ht="14.25" x14ac:dyDescent="0.2"/>
    <row r="232" s="14" customFormat="1" ht="14.25" x14ac:dyDescent="0.2"/>
    <row r="233" s="14" customFormat="1" ht="14.25" x14ac:dyDescent="0.2"/>
    <row r="234" s="14" customFormat="1" ht="14.25" x14ac:dyDescent="0.2"/>
    <row r="235" s="14" customFormat="1" ht="14.25" x14ac:dyDescent="0.2"/>
    <row r="236" s="14" customFormat="1" ht="14.25" x14ac:dyDescent="0.2"/>
    <row r="237" s="14" customFormat="1" ht="14.25" x14ac:dyDescent="0.2"/>
    <row r="238" s="14" customFormat="1" ht="14.25" x14ac:dyDescent="0.2"/>
    <row r="239" s="14" customFormat="1" ht="14.25" x14ac:dyDescent="0.2"/>
    <row r="240" s="14" customFormat="1" ht="14.25" x14ac:dyDescent="0.2"/>
    <row r="241" s="14" customFormat="1" ht="14.25" x14ac:dyDescent="0.2"/>
    <row r="242" s="14" customFormat="1" ht="14.25" x14ac:dyDescent="0.2"/>
    <row r="243" s="14" customFormat="1" ht="14.25" x14ac:dyDescent="0.2"/>
    <row r="244" s="14" customFormat="1" ht="14.25" x14ac:dyDescent="0.2"/>
    <row r="245" s="14" customFormat="1" ht="14.25" x14ac:dyDescent="0.2"/>
    <row r="246" s="14" customFormat="1" ht="14.25" x14ac:dyDescent="0.2"/>
    <row r="247" s="14" customFormat="1" ht="14.25" x14ac:dyDescent="0.2"/>
    <row r="248" s="14" customFormat="1" ht="14.25" x14ac:dyDescent="0.2"/>
    <row r="249" s="14" customFormat="1" ht="14.25" x14ac:dyDescent="0.2"/>
    <row r="250" s="14" customFormat="1" ht="14.25" x14ac:dyDescent="0.2"/>
    <row r="251" s="14" customFormat="1" ht="14.25" x14ac:dyDescent="0.2"/>
    <row r="252" s="14" customFormat="1" ht="14.25" x14ac:dyDescent="0.2"/>
    <row r="253" s="14" customFormat="1" ht="14.25" x14ac:dyDescent="0.2"/>
    <row r="254" s="14" customFormat="1" ht="14.25" x14ac:dyDescent="0.2"/>
    <row r="255" s="14" customFormat="1" ht="14.25" x14ac:dyDescent="0.2"/>
    <row r="256" s="14" customFormat="1" ht="14.25" x14ac:dyDescent="0.2"/>
    <row r="257" s="14" customFormat="1" ht="14.25" x14ac:dyDescent="0.2"/>
    <row r="258" s="14" customFormat="1" ht="14.25" x14ac:dyDescent="0.2"/>
    <row r="259" s="14" customFormat="1" ht="14.25" x14ac:dyDescent="0.2"/>
    <row r="260" s="14" customFormat="1" ht="14.25" x14ac:dyDescent="0.2"/>
    <row r="261" s="14" customFormat="1" ht="14.25" x14ac:dyDescent="0.2"/>
    <row r="262" s="14" customFormat="1" ht="14.25" x14ac:dyDescent="0.2"/>
    <row r="263" s="14" customFormat="1" ht="14.25" x14ac:dyDescent="0.2"/>
    <row r="264" s="14" customFormat="1" ht="14.25" x14ac:dyDescent="0.2"/>
    <row r="265" s="14" customFormat="1" ht="14.25" x14ac:dyDescent="0.2"/>
    <row r="266" s="14" customFormat="1" ht="14.25" x14ac:dyDescent="0.2"/>
    <row r="267" s="14" customFormat="1" ht="14.25" x14ac:dyDescent="0.2"/>
    <row r="268" s="14" customFormat="1" ht="14.25" x14ac:dyDescent="0.2"/>
    <row r="269" s="14" customFormat="1" ht="14.25" x14ac:dyDescent="0.2"/>
    <row r="270" s="14" customFormat="1" ht="14.25" x14ac:dyDescent="0.2"/>
    <row r="271" s="14" customFormat="1" ht="14.25" x14ac:dyDescent="0.2"/>
    <row r="272" s="14" customFormat="1" ht="14.25" x14ac:dyDescent="0.2"/>
    <row r="273" s="14" customFormat="1" ht="14.25" x14ac:dyDescent="0.2"/>
    <row r="274" s="14" customFormat="1" ht="14.25" x14ac:dyDescent="0.2"/>
    <row r="275" s="14" customFormat="1" ht="14.25" x14ac:dyDescent="0.2"/>
    <row r="276" s="14" customFormat="1" ht="14.25" x14ac:dyDescent="0.2"/>
    <row r="277" s="14" customFormat="1" ht="14.25" x14ac:dyDescent="0.2"/>
    <row r="278" s="14" customFormat="1" ht="14.25" x14ac:dyDescent="0.2"/>
    <row r="279" s="14" customFormat="1" ht="14.25" x14ac:dyDescent="0.2"/>
    <row r="280" s="14" customFormat="1" ht="14.25" x14ac:dyDescent="0.2"/>
    <row r="281" s="14" customFormat="1" ht="14.25" x14ac:dyDescent="0.2"/>
    <row r="282" s="14" customFormat="1" ht="14.25" x14ac:dyDescent="0.2"/>
    <row r="283" s="14" customFormat="1" ht="14.25" x14ac:dyDescent="0.2"/>
    <row r="284" s="14" customFormat="1" ht="14.25" x14ac:dyDescent="0.2"/>
    <row r="285" s="14" customFormat="1" ht="14.25" x14ac:dyDescent="0.2"/>
    <row r="286" s="14" customFormat="1" ht="14.25" x14ac:dyDescent="0.2"/>
    <row r="287" s="14" customFormat="1" ht="14.25" x14ac:dyDescent="0.2"/>
    <row r="288" s="14" customFormat="1" ht="14.25" x14ac:dyDescent="0.2"/>
    <row r="289" s="14" customFormat="1" ht="14.25" x14ac:dyDescent="0.2"/>
    <row r="290" s="14" customFormat="1" ht="14.25" x14ac:dyDescent="0.2"/>
    <row r="291" s="14" customFormat="1" ht="14.25" x14ac:dyDescent="0.2"/>
    <row r="292" s="14" customFormat="1" ht="14.25" x14ac:dyDescent="0.2"/>
    <row r="293" s="14" customFormat="1" ht="14.25" x14ac:dyDescent="0.2"/>
    <row r="294" s="14" customFormat="1" ht="14.25" x14ac:dyDescent="0.2"/>
    <row r="295" s="14" customFormat="1" ht="14.25" x14ac:dyDescent="0.2"/>
    <row r="296" s="14" customFormat="1" ht="14.25" x14ac:dyDescent="0.2"/>
    <row r="297" s="14" customFormat="1" ht="14.25" x14ac:dyDescent="0.2"/>
    <row r="298" s="14" customFormat="1" ht="14.25" x14ac:dyDescent="0.2"/>
    <row r="299" s="14" customFormat="1" ht="14.25" x14ac:dyDescent="0.2"/>
    <row r="300" s="14" customFormat="1" ht="14.25" x14ac:dyDescent="0.2"/>
    <row r="301" s="14" customFormat="1" ht="14.25" x14ac:dyDescent="0.2"/>
    <row r="302" s="14" customFormat="1" ht="14.25" x14ac:dyDescent="0.2"/>
    <row r="303" s="14" customFormat="1" ht="14.25" x14ac:dyDescent="0.2"/>
    <row r="304" s="14" customFormat="1" ht="14.25" x14ac:dyDescent="0.2"/>
    <row r="305" s="14" customFormat="1" ht="14.25" x14ac:dyDescent="0.2"/>
    <row r="306" s="14" customFormat="1" ht="14.25" x14ac:dyDescent="0.2"/>
    <row r="307" s="14" customFormat="1" ht="14.25" x14ac:dyDescent="0.2"/>
    <row r="308" s="14" customFormat="1" ht="14.25" x14ac:dyDescent="0.2"/>
    <row r="309" s="14" customFormat="1" ht="14.25" x14ac:dyDescent="0.2"/>
    <row r="310" s="14" customFormat="1" ht="14.25" x14ac:dyDescent="0.2"/>
    <row r="311" s="14" customFormat="1" ht="14.25" x14ac:dyDescent="0.2"/>
    <row r="312" s="14" customFormat="1" ht="14.25" x14ac:dyDescent="0.2"/>
    <row r="313" s="14" customFormat="1" ht="14.25" x14ac:dyDescent="0.2"/>
    <row r="314" s="14" customFormat="1" ht="14.25" x14ac:dyDescent="0.2"/>
    <row r="315" s="14" customFormat="1" ht="14.25" x14ac:dyDescent="0.2"/>
    <row r="316" s="14" customFormat="1" ht="14.25" x14ac:dyDescent="0.2"/>
    <row r="317" s="14" customFormat="1" ht="14.25" x14ac:dyDescent="0.2"/>
    <row r="318" s="14" customFormat="1" ht="14.25" x14ac:dyDescent="0.2"/>
    <row r="319" s="14" customFormat="1" ht="14.25" x14ac:dyDescent="0.2"/>
    <row r="320" s="14" customFormat="1" ht="14.25" x14ac:dyDescent="0.2"/>
    <row r="321" s="14" customFormat="1" ht="14.25" x14ac:dyDescent="0.2"/>
    <row r="322" s="14" customFormat="1" ht="14.25" x14ac:dyDescent="0.2"/>
    <row r="323" s="14" customFormat="1" ht="14.25" x14ac:dyDescent="0.2"/>
    <row r="324" s="14" customFormat="1" ht="14.25" x14ac:dyDescent="0.2"/>
    <row r="325" s="14" customFormat="1" ht="14.25" x14ac:dyDescent="0.2"/>
    <row r="326" s="14" customFormat="1" ht="14.25" x14ac:dyDescent="0.2"/>
    <row r="327" s="14" customFormat="1" ht="14.25" x14ac:dyDescent="0.2"/>
    <row r="328" s="14" customFormat="1" ht="14.25" x14ac:dyDescent="0.2"/>
    <row r="329" s="14" customFormat="1" ht="14.25" x14ac:dyDescent="0.2"/>
    <row r="330" s="14" customFormat="1" ht="14.25" x14ac:dyDescent="0.2"/>
    <row r="331" s="14" customFormat="1" ht="14.25" x14ac:dyDescent="0.2"/>
    <row r="332" s="14" customFormat="1" ht="14.25" x14ac:dyDescent="0.2"/>
    <row r="333" s="14" customFormat="1" ht="14.25" x14ac:dyDescent="0.2"/>
    <row r="334" s="14" customFormat="1" ht="14.25" x14ac:dyDescent="0.2"/>
    <row r="335" s="14" customFormat="1" ht="14.25" x14ac:dyDescent="0.2"/>
    <row r="336" s="14" customFormat="1" ht="14.25" x14ac:dyDescent="0.2"/>
    <row r="337" s="14" customFormat="1" ht="14.25" x14ac:dyDescent="0.2"/>
    <row r="338" s="14" customFormat="1" ht="14.25" x14ac:dyDescent="0.2"/>
    <row r="339" s="14" customFormat="1" ht="14.25" x14ac:dyDescent="0.2"/>
    <row r="340" s="14" customFormat="1" ht="14.25" x14ac:dyDescent="0.2"/>
    <row r="341" s="14" customFormat="1" ht="14.25" x14ac:dyDescent="0.2"/>
    <row r="342" s="14" customFormat="1" ht="14.25" x14ac:dyDescent="0.2"/>
    <row r="343" s="14" customFormat="1" ht="14.25" x14ac:dyDescent="0.2"/>
    <row r="344" s="14" customFormat="1" ht="14.25" x14ac:dyDescent="0.2"/>
    <row r="345" s="14" customFormat="1" ht="14.25" x14ac:dyDescent="0.2"/>
    <row r="346" s="14" customFormat="1" ht="14.25" x14ac:dyDescent="0.2"/>
    <row r="347" s="14" customFormat="1" ht="14.25" x14ac:dyDescent="0.2"/>
    <row r="348" s="14" customFormat="1" ht="14.25" x14ac:dyDescent="0.2"/>
    <row r="349" s="14" customFormat="1" ht="14.25" x14ac:dyDescent="0.2"/>
    <row r="350" s="14" customFormat="1" ht="14.25" x14ac:dyDescent="0.2"/>
    <row r="351" s="14" customFormat="1" ht="14.25" x14ac:dyDescent="0.2"/>
    <row r="352" s="14" customFormat="1" ht="14.25" x14ac:dyDescent="0.2"/>
    <row r="353" s="14" customFormat="1" ht="14.25" x14ac:dyDescent="0.2"/>
    <row r="354" s="14" customFormat="1" ht="14.25" x14ac:dyDescent="0.2"/>
    <row r="355" s="14" customFormat="1" ht="14.25" x14ac:dyDescent="0.2"/>
    <row r="356" s="14" customFormat="1" ht="14.25" x14ac:dyDescent="0.2"/>
    <row r="357" s="14" customFormat="1" ht="14.25" x14ac:dyDescent="0.2"/>
    <row r="358" s="14" customFormat="1" ht="14.25" x14ac:dyDescent="0.2"/>
    <row r="359" s="14" customFormat="1" ht="14.25" x14ac:dyDescent="0.2"/>
    <row r="360" s="14" customFormat="1" ht="14.25" x14ac:dyDescent="0.2"/>
    <row r="361" s="14" customFormat="1" ht="14.25" x14ac:dyDescent="0.2"/>
    <row r="362" s="14" customFormat="1" ht="14.25" x14ac:dyDescent="0.2"/>
    <row r="363" s="14" customFormat="1" ht="14.25" x14ac:dyDescent="0.2"/>
    <row r="364" s="14" customFormat="1" ht="14.25" x14ac:dyDescent="0.2"/>
    <row r="365" s="14" customFormat="1" ht="14.25" x14ac:dyDescent="0.2"/>
  </sheetData>
  <mergeCells count="1">
    <mergeCell ref="A1:C1"/>
  </mergeCells>
  <phoneticPr fontId="16" type="noConversion"/>
  <pageMargins left="0.7" right="0.7" top="0.75" bottom="0.75" header="0.3" footer="0.3"/>
  <pageSetup paperSize="9" orientation="portrait" horizontalDpi="4294967293" r:id="rId1"/>
  <headerFooter>
    <oddHeader>&amp;L&amp;F&amp;R&amp;A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zoomScaleNormal="100" workbookViewId="0">
      <selection sqref="A1:E1"/>
    </sheetView>
  </sheetViews>
  <sheetFormatPr defaultColWidth="9.140625" defaultRowHeight="15" x14ac:dyDescent="0.2"/>
  <cols>
    <col min="1" max="1" width="7.7109375" style="53" customWidth="1"/>
    <col min="2" max="2" width="26.28515625" style="53" customWidth="1"/>
    <col min="3" max="4" width="13.7109375" style="53" customWidth="1"/>
    <col min="5" max="5" width="5.7109375" style="53" customWidth="1"/>
    <col min="6" max="16384" width="9.140625" style="53"/>
  </cols>
  <sheetData>
    <row r="1" spans="1:5" ht="21" thickBot="1" x14ac:dyDescent="0.35">
      <c r="A1" s="70" t="s">
        <v>56</v>
      </c>
      <c r="B1" s="71"/>
      <c r="C1" s="71"/>
      <c r="D1" s="71"/>
      <c r="E1" s="82"/>
    </row>
    <row r="2" spans="1:5" ht="15.75" thickBot="1" x14ac:dyDescent="0.25"/>
    <row r="3" spans="1:5" ht="15.75" x14ac:dyDescent="0.25">
      <c r="A3" s="83" t="s">
        <v>44</v>
      </c>
      <c r="B3" s="84"/>
      <c r="C3" s="84"/>
      <c r="D3" s="85"/>
    </row>
    <row r="4" spans="1:5" ht="15.75" x14ac:dyDescent="0.25">
      <c r="A4" s="86" t="s">
        <v>46</v>
      </c>
      <c r="B4" s="87"/>
      <c r="C4" s="57" t="s">
        <v>36</v>
      </c>
      <c r="D4" s="58" t="s">
        <v>37</v>
      </c>
    </row>
    <row r="5" spans="1:5" x14ac:dyDescent="0.2">
      <c r="A5" s="88" t="s">
        <v>38</v>
      </c>
      <c r="B5" s="89"/>
      <c r="C5" s="59">
        <v>1530000</v>
      </c>
      <c r="D5" s="60">
        <v>1540000</v>
      </c>
    </row>
    <row r="6" spans="1:5" x14ac:dyDescent="0.2">
      <c r="A6" s="88" t="s">
        <v>39</v>
      </c>
      <c r="B6" s="89"/>
      <c r="C6" s="59">
        <v>30000</v>
      </c>
      <c r="D6" s="60">
        <v>40000</v>
      </c>
    </row>
    <row r="7" spans="1:5" x14ac:dyDescent="0.2">
      <c r="A7" s="88" t="s">
        <v>40</v>
      </c>
      <c r="B7" s="89"/>
      <c r="C7" s="59">
        <v>8</v>
      </c>
      <c r="D7" s="60">
        <v>8</v>
      </c>
      <c r="E7" s="54"/>
    </row>
    <row r="8" spans="1:5" x14ac:dyDescent="0.2">
      <c r="A8" s="88" t="s">
        <v>41</v>
      </c>
      <c r="B8" s="89"/>
      <c r="C8" s="61">
        <v>6.5</v>
      </c>
      <c r="D8" s="62">
        <v>7.2</v>
      </c>
    </row>
    <row r="9" spans="1:5" ht="15.75" thickBot="1" x14ac:dyDescent="0.25">
      <c r="A9" s="92" t="s">
        <v>42</v>
      </c>
      <c r="B9" s="93"/>
      <c r="C9" s="63" t="s">
        <v>43</v>
      </c>
      <c r="D9" s="64" t="s">
        <v>43</v>
      </c>
      <c r="E9" s="54"/>
    </row>
    <row r="10" spans="1:5" x14ac:dyDescent="0.2">
      <c r="E10" s="54"/>
    </row>
    <row r="11" spans="1:5" x14ac:dyDescent="0.2">
      <c r="E11" s="54"/>
    </row>
    <row r="12" spans="1:5" ht="15.75" thickBot="1" x14ac:dyDescent="0.25">
      <c r="E12" s="54"/>
    </row>
    <row r="13" spans="1:5" ht="15.75" x14ac:dyDescent="0.25">
      <c r="A13" s="100" t="s">
        <v>16</v>
      </c>
      <c r="B13" s="96" t="s">
        <v>35</v>
      </c>
      <c r="C13" s="96"/>
      <c r="D13" s="97"/>
      <c r="E13" s="54"/>
    </row>
    <row r="14" spans="1:5" ht="15.75" x14ac:dyDescent="0.25">
      <c r="A14" s="101"/>
      <c r="B14" s="48" t="s">
        <v>36</v>
      </c>
      <c r="C14" s="94" t="s">
        <v>37</v>
      </c>
      <c r="D14" s="95"/>
      <c r="E14" s="54"/>
    </row>
    <row r="15" spans="1:5" ht="15.75" x14ac:dyDescent="0.25">
      <c r="A15" s="102"/>
      <c r="B15" s="48" t="s">
        <v>17</v>
      </c>
      <c r="C15" s="94" t="s">
        <v>17</v>
      </c>
      <c r="D15" s="95"/>
      <c r="E15" s="54"/>
    </row>
    <row r="16" spans="1:5" x14ac:dyDescent="0.2">
      <c r="A16" s="55">
        <v>0</v>
      </c>
      <c r="B16" s="59"/>
      <c r="C16" s="90"/>
      <c r="D16" s="91"/>
      <c r="E16" s="54"/>
    </row>
    <row r="17" spans="1:4" x14ac:dyDescent="0.2">
      <c r="A17" s="55">
        <v>1</v>
      </c>
      <c r="B17" s="59"/>
      <c r="C17" s="90"/>
      <c r="D17" s="91"/>
    </row>
    <row r="18" spans="1:4" x14ac:dyDescent="0.2">
      <c r="A18" s="55">
        <v>2</v>
      </c>
      <c r="B18" s="59"/>
      <c r="C18" s="90"/>
      <c r="D18" s="91"/>
    </row>
    <row r="19" spans="1:4" x14ac:dyDescent="0.2">
      <c r="A19" s="55">
        <v>3</v>
      </c>
      <c r="B19" s="59"/>
      <c r="C19" s="90"/>
      <c r="D19" s="91"/>
    </row>
    <row r="20" spans="1:4" x14ac:dyDescent="0.2">
      <c r="A20" s="55">
        <v>4</v>
      </c>
      <c r="B20" s="59"/>
      <c r="C20" s="90"/>
      <c r="D20" s="91"/>
    </row>
    <row r="21" spans="1:4" x14ac:dyDescent="0.2">
      <c r="A21" s="55">
        <v>5</v>
      </c>
      <c r="B21" s="59"/>
      <c r="C21" s="90"/>
      <c r="D21" s="91"/>
    </row>
    <row r="22" spans="1:4" x14ac:dyDescent="0.2">
      <c r="A22" s="55">
        <v>6</v>
      </c>
      <c r="B22" s="59"/>
      <c r="C22" s="90"/>
      <c r="D22" s="91"/>
    </row>
    <row r="23" spans="1:4" x14ac:dyDescent="0.2">
      <c r="A23" s="55">
        <v>7</v>
      </c>
      <c r="B23" s="59"/>
      <c r="C23" s="90"/>
      <c r="D23" s="91"/>
    </row>
    <row r="24" spans="1:4" ht="15.75" thickBot="1" x14ac:dyDescent="0.25">
      <c r="A24" s="56">
        <v>8</v>
      </c>
      <c r="B24" s="65"/>
      <c r="C24" s="98"/>
      <c r="D24" s="99"/>
    </row>
    <row r="25" spans="1:4" x14ac:dyDescent="0.2">
      <c r="C25" s="81"/>
      <c r="D25" s="81"/>
    </row>
  </sheetData>
  <mergeCells count="22">
    <mergeCell ref="C24:D24"/>
    <mergeCell ref="C15:D15"/>
    <mergeCell ref="A13:A15"/>
    <mergeCell ref="C20:D20"/>
    <mergeCell ref="C21:D21"/>
    <mergeCell ref="C22:D22"/>
    <mergeCell ref="C25:D25"/>
    <mergeCell ref="A1:E1"/>
    <mergeCell ref="A3:D3"/>
    <mergeCell ref="A4:B4"/>
    <mergeCell ref="A5:B5"/>
    <mergeCell ref="A6:B6"/>
    <mergeCell ref="A7:B7"/>
    <mergeCell ref="C16:D16"/>
    <mergeCell ref="C17:D17"/>
    <mergeCell ref="C18:D18"/>
    <mergeCell ref="C19:D19"/>
    <mergeCell ref="A8:B8"/>
    <mergeCell ref="A9:B9"/>
    <mergeCell ref="C14:D14"/>
    <mergeCell ref="B13:D13"/>
    <mergeCell ref="C23:D23"/>
  </mergeCells>
  <pageMargins left="0.7" right="0.7" top="0.75" bottom="0.75" header="0.3" footer="0.3"/>
  <pageSetup paperSize="9" orientation="landscape" r:id="rId1"/>
  <headerFooter>
    <oddHeader>&amp;L&amp;F&amp;R&amp;A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"/>
  <sheetViews>
    <sheetView zoomScaleNormal="100" workbookViewId="0">
      <selection sqref="A1:B1"/>
    </sheetView>
  </sheetViews>
  <sheetFormatPr defaultColWidth="9.28515625" defaultRowHeight="15" x14ac:dyDescent="0.2"/>
  <cols>
    <col min="1" max="1" width="60.5703125" style="52" customWidth="1"/>
    <col min="2" max="2" width="14.28515625" style="52" customWidth="1"/>
    <col min="3" max="4" width="9.28515625" style="52"/>
    <col min="5" max="5" width="11.7109375" style="52" customWidth="1"/>
    <col min="6" max="16384" width="9.28515625" style="52"/>
  </cols>
  <sheetData>
    <row r="1" spans="1:2" ht="21" thickBot="1" x14ac:dyDescent="0.35">
      <c r="A1" s="70" t="s">
        <v>56</v>
      </c>
      <c r="B1" s="82"/>
    </row>
    <row r="3" spans="1:2" ht="15.75" x14ac:dyDescent="0.25">
      <c r="A3" s="103" t="s">
        <v>57</v>
      </c>
      <c r="B3" s="103"/>
    </row>
    <row r="4" spans="1:2" x14ac:dyDescent="0.2">
      <c r="A4" s="50" t="s">
        <v>79</v>
      </c>
      <c r="B4" s="51">
        <v>4000</v>
      </c>
    </row>
    <row r="5" spans="1:2" x14ac:dyDescent="0.2">
      <c r="A5" s="50"/>
      <c r="B5" s="51"/>
    </row>
    <row r="6" spans="1:2" x14ac:dyDescent="0.2">
      <c r="A6" s="50" t="s">
        <v>92</v>
      </c>
      <c r="B6" s="51"/>
    </row>
    <row r="7" spans="1:2" x14ac:dyDescent="0.2">
      <c r="A7" s="50" t="s">
        <v>80</v>
      </c>
      <c r="B7" s="51">
        <v>425</v>
      </c>
    </row>
    <row r="8" spans="1:2" x14ac:dyDescent="0.2">
      <c r="A8" s="50" t="s">
        <v>58</v>
      </c>
      <c r="B8" s="51"/>
    </row>
    <row r="9" spans="1:2" x14ac:dyDescent="0.2">
      <c r="A9" s="50" t="s">
        <v>94</v>
      </c>
      <c r="B9" s="51">
        <v>1500000</v>
      </c>
    </row>
    <row r="10" spans="1:2" x14ac:dyDescent="0.2">
      <c r="A10" s="50" t="s">
        <v>14</v>
      </c>
      <c r="B10" s="51">
        <v>8</v>
      </c>
    </row>
    <row r="11" spans="1:2" x14ac:dyDescent="0.2">
      <c r="A11" s="50" t="s">
        <v>93</v>
      </c>
      <c r="B11" s="51">
        <v>6000</v>
      </c>
    </row>
    <row r="12" spans="1:2" x14ac:dyDescent="0.2">
      <c r="A12" s="50" t="s">
        <v>95</v>
      </c>
      <c r="B12" s="51">
        <v>187500</v>
      </c>
    </row>
    <row r="13" spans="1:2" x14ac:dyDescent="0.2">
      <c r="A13" s="50" t="s">
        <v>96</v>
      </c>
      <c r="B13" s="51">
        <v>152500</v>
      </c>
    </row>
    <row r="14" spans="1:2" x14ac:dyDescent="0.2">
      <c r="A14" s="50" t="s">
        <v>81</v>
      </c>
      <c r="B14" s="51">
        <v>345</v>
      </c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Bilag 1</vt:lpstr>
      <vt:lpstr>Bilag 2</vt:lpstr>
      <vt:lpstr>Bilag 3</vt:lpstr>
      <vt:lpstr>Bilag 4</vt:lpstr>
      <vt:lpstr>Bilag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2018-10-10T12:52:52Z</cp:lastPrinted>
  <dcterms:created xsi:type="dcterms:W3CDTF">2009-12-28T18:35:40Z</dcterms:created>
  <dcterms:modified xsi:type="dcterms:W3CDTF">2020-05-29T08:28:30Z</dcterms:modified>
</cp:coreProperties>
</file>