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gitale opgaver\2021_august\193882_HHX_ny_hhx212_VOEKA_16082021_Virksomhedsokonomi_A\cd_0\files\"/>
    </mc:Choice>
  </mc:AlternateContent>
  <xr:revisionPtr revIDLastSave="0" documentId="8_{CE897C89-B2FB-45C0-B7F5-27922B24562B}" xr6:coauthVersionLast="46" xr6:coauthVersionMax="46" xr10:uidLastSave="{00000000-0000-0000-0000-000000000000}"/>
  <bookViews>
    <workbookView xWindow="30465" yWindow="945" windowWidth="19425" windowHeight="10425" xr2:uid="{00000000-000D-0000-FFFF-FFFF00000000}"/>
  </bookViews>
  <sheets>
    <sheet name="Bilag 1" sheetId="5" r:id="rId1"/>
    <sheet name="Bilag 2" sheetId="9" r:id="rId2"/>
    <sheet name="Bilag 3" sheetId="18" r:id="rId3"/>
    <sheet name="Bilag 4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5" l="1"/>
  <c r="D33" i="5" s="1"/>
  <c r="D18" i="5"/>
  <c r="D32" i="5" s="1"/>
  <c r="C35" i="5"/>
  <c r="C21" i="5"/>
  <c r="C33" i="5" s="1"/>
  <c r="C18" i="5"/>
  <c r="C32" i="5" s="1"/>
  <c r="B21" i="5"/>
  <c r="B18" i="5"/>
  <c r="D35" i="5" l="1"/>
  <c r="B35" i="5"/>
  <c r="B33" i="5"/>
  <c r="B52" i="5" l="1"/>
  <c r="C52" i="5"/>
  <c r="D52" i="5"/>
  <c r="B51" i="5"/>
  <c r="C51" i="5"/>
  <c r="D51" i="5"/>
  <c r="B50" i="5"/>
  <c r="C50" i="5"/>
  <c r="D50" i="5"/>
  <c r="B38" i="5"/>
  <c r="B39" i="5"/>
  <c r="B40" i="5"/>
  <c r="B41" i="5"/>
  <c r="B44" i="5"/>
  <c r="B45" i="5"/>
  <c r="B46" i="5"/>
  <c r="B47" i="5"/>
  <c r="C47" i="5"/>
  <c r="C46" i="5"/>
  <c r="C45" i="5"/>
  <c r="C44" i="5"/>
  <c r="C41" i="5"/>
  <c r="C40" i="5"/>
  <c r="C39" i="5"/>
  <c r="C38" i="5"/>
  <c r="A41" i="5"/>
  <c r="B32" i="5"/>
  <c r="B7" i="5" l="1"/>
  <c r="B10" i="5" s="1"/>
  <c r="B13" i="5" l="1"/>
  <c r="B34" i="5" s="1"/>
  <c r="B31" i="5"/>
  <c r="B30" i="5"/>
  <c r="C7" i="5" l="1"/>
  <c r="C10" i="5" s="1"/>
  <c r="D7" i="5"/>
  <c r="D10" i="5" s="1"/>
  <c r="D30" i="5" l="1"/>
  <c r="D31" i="5"/>
  <c r="C30" i="5"/>
  <c r="C31" i="5"/>
  <c r="D13" i="5"/>
  <c r="D34" i="5" s="1"/>
  <c r="C13" i="5" l="1"/>
  <c r="C34" i="5" s="1"/>
  <c r="A40" i="5"/>
  <c r="A39" i="5"/>
</calcChain>
</file>

<file path=xl/sharedStrings.xml><?xml version="1.0" encoding="utf-8"?>
<sst xmlns="http://schemas.openxmlformats.org/spreadsheetml/2006/main" count="90" uniqueCount="78">
  <si>
    <t>Omsætning</t>
  </si>
  <si>
    <t>Uddrag af balance</t>
  </si>
  <si>
    <t>Aktiver i alt</t>
  </si>
  <si>
    <t>Egenkapital</t>
  </si>
  <si>
    <t>Omsætningsaktiver</t>
  </si>
  <si>
    <t>Rentabilitet:</t>
  </si>
  <si>
    <t xml:space="preserve"> </t>
  </si>
  <si>
    <t>Afkastningsgrad, %</t>
  </si>
  <si>
    <t>Overskudsgrad, %</t>
  </si>
  <si>
    <t>Aktivernes omsætningshastighed, gange</t>
  </si>
  <si>
    <t>Egenkapitalens forrentning, %</t>
  </si>
  <si>
    <t>Indekstal for indtjeningsevne:</t>
  </si>
  <si>
    <t>Soliditet og likviditet:</t>
  </si>
  <si>
    <t>Investering</t>
  </si>
  <si>
    <t>Levetid, år</t>
  </si>
  <si>
    <t>Kalkulationsrente p.a., %</t>
  </si>
  <si>
    <t>År</t>
  </si>
  <si>
    <t>kr.</t>
  </si>
  <si>
    <t xml:space="preserve">Nettoomsætning </t>
  </si>
  <si>
    <t>Finansielle omkostninger mv.</t>
  </si>
  <si>
    <t>Gearing, gange</t>
  </si>
  <si>
    <t>Gældsrente, %</t>
  </si>
  <si>
    <t>Soliditetsgrad, %</t>
  </si>
  <si>
    <t>Likviditetsgrad, %</t>
  </si>
  <si>
    <t>Investering / scrapværdi</t>
  </si>
  <si>
    <t xml:space="preserve">Årlig indtjening      </t>
  </si>
  <si>
    <t xml:space="preserve">Netto-betalingsstrøm           </t>
  </si>
  <si>
    <t xml:space="preserve">Bruttoresultat </t>
  </si>
  <si>
    <t xml:space="preserve">Resultat af primær drift </t>
  </si>
  <si>
    <t>Finansielle indtægter mv.</t>
  </si>
  <si>
    <t>Scrapværdi, kr.</t>
  </si>
  <si>
    <t>Anlægsaktiver</t>
  </si>
  <si>
    <t>Varebeholdninger</t>
  </si>
  <si>
    <t>Tilgodehavender fra salg</t>
  </si>
  <si>
    <t>Indekstal for kapitaltilpasningsevne:</t>
  </si>
  <si>
    <t>Resultat før skat</t>
  </si>
  <si>
    <t>Installationsomkostninger, kr.</t>
  </si>
  <si>
    <t>Uddrag af resultatopgørelse</t>
  </si>
  <si>
    <t>Produktionsomkostninger</t>
  </si>
  <si>
    <t>Salgs- og distributionsomkostninger</t>
  </si>
  <si>
    <t>Nettoomsætning</t>
  </si>
  <si>
    <t xml:space="preserve">Forpligtelser </t>
  </si>
  <si>
    <t>Passiver i alt</t>
  </si>
  <si>
    <t>Udvalgte balanceposter</t>
  </si>
  <si>
    <t>Kortfristede gældsforpligtigelser</t>
  </si>
  <si>
    <t>Gældsandel, %</t>
  </si>
  <si>
    <t>Anskaffelsessum for produktionslinje, kr.</t>
  </si>
  <si>
    <t>Administrationsomkostninger mv.</t>
  </si>
  <si>
    <t>Regnskabs- og nøgletal for Samson Group A/S</t>
  </si>
  <si>
    <t>2017/18</t>
  </si>
  <si>
    <t>2018/19</t>
  </si>
  <si>
    <t>2019/20</t>
  </si>
  <si>
    <t>Beløb i kr. 1.000</t>
  </si>
  <si>
    <t>Kilde: Bearbejdet uddrag af Samson Group A/S årsrapporter for 2019/20, 2018/19 og 2017/18.</t>
  </si>
  <si>
    <t>Logistik</t>
  </si>
  <si>
    <t>CB-33 fra OFS-US</t>
  </si>
  <si>
    <t>Kostpris pr. meter, kr.</t>
  </si>
  <si>
    <t>Ordreomkostninger pr. indkøb, kr.</t>
  </si>
  <si>
    <t>Lagerrente p.a., %</t>
  </si>
  <si>
    <t>CB-33 fra Chin-Cable</t>
  </si>
  <si>
    <t>Gennemsnitlig lønomkostning pr. enhed, kr.</t>
  </si>
  <si>
    <t>Besparelse i lønomkostninger pr. enhed, %</t>
  </si>
  <si>
    <t>Årlige kontante kapacitetsomkostninger, kr.</t>
  </si>
  <si>
    <t>Optimering af knappe resurser</t>
  </si>
  <si>
    <t>Produkt</t>
  </si>
  <si>
    <t>TT-30-40</t>
  </si>
  <si>
    <t>TT-40-50</t>
  </si>
  <si>
    <t>TT-50-60</t>
  </si>
  <si>
    <t>TT-50-70</t>
  </si>
  <si>
    <t>TT-60-100</t>
  </si>
  <si>
    <t>TT-70-120</t>
  </si>
  <si>
    <t>Maksimal mængde, stk.</t>
  </si>
  <si>
    <t>Forbrug af maskintid pr. stk, min.</t>
  </si>
  <si>
    <t>Afsætning, meter</t>
  </si>
  <si>
    <t>Sikkerhedslager, meter</t>
  </si>
  <si>
    <t>Årlig afsætning, stk.</t>
  </si>
  <si>
    <t>Salgspris, kr.</t>
  </si>
  <si>
    <t>Variable enhedsomkostninger,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</si>
</sst>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_);_(* \(#,##0\);_(* &quot;-&quot;??_);_(@_)"/>
    <numFmt numFmtId="166" formatCode="#,##0.0"/>
    <numFmt numFmtId="167" formatCode="_ * #,##0_ ;_ * \-#,##0_ ;_ * &quot;-&quot;??_ ;_ @_ "/>
    <numFmt numFmtId="168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2" fillId="0" borderId="0"/>
    <xf numFmtId="168" fontId="2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49" fontId="3" fillId="0" borderId="1" xfId="1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" fontId="4" fillId="0" borderId="3" xfId="1" applyNumberFormat="1" applyFont="1" applyBorder="1" applyAlignment="1">
      <alignment horizontal="right" vertical="top" wrapText="1" indent="1"/>
    </xf>
    <xf numFmtId="0" fontId="2" fillId="0" borderId="2" xfId="0" applyFont="1" applyBorder="1" applyAlignment="1">
      <alignment vertical="top" wrapText="1"/>
    </xf>
    <xf numFmtId="3" fontId="2" fillId="0" borderId="3" xfId="1" applyNumberFormat="1" applyFont="1" applyBorder="1" applyAlignment="1">
      <alignment horizontal="right" vertical="top" wrapText="1" indent="1"/>
    </xf>
    <xf numFmtId="0" fontId="2" fillId="0" borderId="2" xfId="0" quotePrefix="1" applyFont="1" applyBorder="1" applyAlignment="1">
      <alignment vertical="top" wrapText="1"/>
    </xf>
    <xf numFmtId="166" fontId="2" fillId="0" borderId="3" xfId="1" applyNumberFormat="1" applyFont="1" applyBorder="1" applyAlignment="1">
      <alignment horizontal="right" vertical="top" wrapText="1" indent="1"/>
    </xf>
    <xf numFmtId="0" fontId="4" fillId="0" borderId="4" xfId="0" applyFont="1" applyBorder="1" applyAlignment="1">
      <alignment horizontal="right" vertical="top" wrapText="1" indent="1"/>
    </xf>
    <xf numFmtId="4" fontId="2" fillId="0" borderId="3" xfId="1" applyNumberFormat="1" applyFont="1" applyBorder="1" applyAlignment="1">
      <alignment horizontal="right" vertical="top" wrapText="1" indent="1"/>
    </xf>
    <xf numFmtId="0" fontId="2" fillId="0" borderId="1" xfId="0" applyFont="1" applyBorder="1" applyAlignment="1">
      <alignment vertical="top" wrapText="1"/>
    </xf>
    <xf numFmtId="0" fontId="11" fillId="0" borderId="0" xfId="0" applyFont="1"/>
    <xf numFmtId="0" fontId="12" fillId="0" borderId="0" xfId="0" applyFont="1"/>
    <xf numFmtId="0" fontId="7" fillId="0" borderId="0" xfId="0" applyNumberFormat="1" applyFont="1"/>
    <xf numFmtId="0" fontId="12" fillId="0" borderId="0" xfId="0" applyNumberFormat="1" applyFont="1"/>
    <xf numFmtId="165" fontId="8" fillId="0" borderId="1" xfId="1" applyNumberFormat="1" applyFont="1" applyBorder="1"/>
    <xf numFmtId="167" fontId="8" fillId="0" borderId="1" xfId="1" applyNumberFormat="1" applyFont="1" applyBorder="1"/>
    <xf numFmtId="0" fontId="8" fillId="0" borderId="0" xfId="0" applyNumberFormat="1" applyFont="1" applyBorder="1" applyAlignment="1">
      <alignment horizontal="left"/>
    </xf>
    <xf numFmtId="0" fontId="12" fillId="0" borderId="0" xfId="0" applyNumberFormat="1" applyFont="1" applyFill="1" applyBorder="1"/>
    <xf numFmtId="0" fontId="12" fillId="0" borderId="0" xfId="1" applyNumberFormat="1" applyFont="1" applyFill="1" applyBorder="1"/>
    <xf numFmtId="0" fontId="12" fillId="0" borderId="0" xfId="0" applyNumberFormat="1" applyFont="1" applyBorder="1"/>
    <xf numFmtId="0" fontId="12" fillId="0" borderId="1" xfId="0" applyNumberFormat="1" applyFont="1" applyBorder="1" applyAlignment="1">
      <alignment horizontal="center"/>
    </xf>
    <xf numFmtId="3" fontId="8" fillId="0" borderId="1" xfId="1" applyNumberFormat="1" applyFont="1" applyBorder="1" applyAlignment="1">
      <alignment horizontal="right" indent="1"/>
    </xf>
    <xf numFmtId="0" fontId="13" fillId="0" borderId="0" xfId="0" applyFont="1"/>
    <xf numFmtId="0" fontId="14" fillId="0" borderId="0" xfId="0" applyFont="1"/>
    <xf numFmtId="0" fontId="2" fillId="0" borderId="3" xfId="0" applyFont="1" applyBorder="1" applyAlignment="1">
      <alignment vertical="top" wrapText="1"/>
    </xf>
    <xf numFmtId="0" fontId="9" fillId="0" borderId="0" xfId="0" applyFont="1"/>
    <xf numFmtId="0" fontId="12" fillId="0" borderId="0" xfId="1" applyNumberFormat="1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12" fillId="0" borderId="1" xfId="0" applyFont="1" applyBorder="1"/>
    <xf numFmtId="3" fontId="17" fillId="0" borderId="1" xfId="0" applyNumberFormat="1" applyFont="1" applyBorder="1"/>
    <xf numFmtId="0" fontId="18" fillId="0" borderId="1" xfId="0" applyFont="1" applyBorder="1"/>
    <xf numFmtId="0" fontId="19" fillId="0" borderId="0" xfId="0" applyNumberFormat="1" applyFont="1"/>
    <xf numFmtId="0" fontId="8" fillId="0" borderId="0" xfId="0" applyNumberFormat="1" applyFont="1" applyBorder="1"/>
    <xf numFmtId="0" fontId="13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wrapText="1"/>
    </xf>
    <xf numFmtId="0" fontId="13" fillId="0" borderId="0" xfId="0" applyNumberFormat="1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right" indent="1"/>
    </xf>
    <xf numFmtId="0" fontId="8" fillId="0" borderId="0" xfId="2" applyNumberFormat="1" applyFont="1"/>
    <xf numFmtId="0" fontId="7" fillId="0" borderId="1" xfId="2" applyNumberFormat="1" applyFont="1" applyBorder="1" applyAlignment="1">
      <alignment horizontal="left"/>
    </xf>
    <xf numFmtId="0" fontId="7" fillId="0" borderId="1" xfId="2" applyNumberFormat="1" applyFont="1" applyBorder="1" applyAlignment="1">
      <alignment horizontal="center"/>
    </xf>
    <xf numFmtId="0" fontId="7" fillId="0" borderId="0" xfId="2" applyNumberFormat="1" applyFont="1" applyAlignment="1">
      <alignment horizontal="center"/>
    </xf>
    <xf numFmtId="0" fontId="8" fillId="0" borderId="1" xfId="2" applyNumberFormat="1" applyFont="1" applyBorder="1" applyAlignment="1">
      <alignment horizontal="left"/>
    </xf>
    <xf numFmtId="3" fontId="8" fillId="0" borderId="1" xfId="2" applyNumberFormat="1" applyFont="1" applyBorder="1" applyAlignment="1">
      <alignment horizontal="right" indent="2"/>
    </xf>
    <xf numFmtId="3" fontId="8" fillId="0" borderId="1" xfId="1" applyNumberFormat="1" applyFont="1" applyBorder="1" applyAlignment="1">
      <alignment horizontal="right" indent="2"/>
    </xf>
    <xf numFmtId="0" fontId="8" fillId="3" borderId="1" xfId="1" applyNumberFormat="1" applyFont="1" applyFill="1" applyBorder="1" applyAlignment="1">
      <alignment horizontal="left" vertical="center"/>
    </xf>
    <xf numFmtId="3" fontId="8" fillId="3" borderId="1" xfId="1" applyNumberFormat="1" applyFont="1" applyFill="1" applyBorder="1" applyAlignment="1">
      <alignment horizontal="right" vertical="center" indent="1"/>
    </xf>
    <xf numFmtId="4" fontId="8" fillId="3" borderId="1" xfId="1" applyNumberFormat="1" applyFont="1" applyFill="1" applyBorder="1" applyAlignment="1">
      <alignment horizontal="right" vertical="center" indent="1"/>
    </xf>
    <xf numFmtId="0" fontId="8" fillId="0" borderId="0" xfId="0" applyNumberFormat="1" applyFo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0" fillId="3" borderId="8" xfId="0" applyNumberFormat="1" applyFont="1" applyFill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0" fontId="15" fillId="0" borderId="7" xfId="0" applyNumberFormat="1" applyFont="1" applyBorder="1" applyAlignment="1"/>
    <xf numFmtId="0" fontId="8" fillId="0" borderId="1" xfId="0" applyNumberFormat="1" applyFont="1" applyBorder="1" applyAlignment="1">
      <alignment horizontal="left"/>
    </xf>
    <xf numFmtId="0" fontId="8" fillId="0" borderId="8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left"/>
    </xf>
    <xf numFmtId="0" fontId="6" fillId="2" borderId="5" xfId="2" applyNumberFormat="1" applyFont="1" applyFill="1" applyBorder="1" applyAlignment="1">
      <alignment horizontal="center"/>
    </xf>
    <xf numFmtId="0" fontId="6" fillId="2" borderId="6" xfId="2" applyNumberFormat="1" applyFont="1" applyFill="1" applyBorder="1" applyAlignment="1">
      <alignment horizontal="center"/>
    </xf>
    <xf numFmtId="0" fontId="6" fillId="2" borderId="7" xfId="2" applyNumberFormat="1" applyFont="1" applyFill="1" applyBorder="1" applyAlignment="1">
      <alignment horizontal="center"/>
    </xf>
  </cellXfs>
  <cellStyles count="5">
    <cellStyle name="Comma" xfId="1" builtinId="3"/>
    <cellStyle name="K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5"/>
  <sheetViews>
    <sheetView tabSelected="1" zoomScaleNormal="100" workbookViewId="0">
      <selection sqref="A1:D1"/>
    </sheetView>
  </sheetViews>
  <sheetFormatPr defaultRowHeight="14.5" x14ac:dyDescent="0.35"/>
  <cols>
    <col min="1" max="1" width="37.6328125" customWidth="1"/>
    <col min="2" max="2" width="14" customWidth="1"/>
    <col min="3" max="4" width="14.08984375" customWidth="1"/>
    <col min="5" max="6" width="8.90625" style="14" customWidth="1"/>
  </cols>
  <sheetData>
    <row r="1" spans="1:6" ht="23.5" thickBot="1" x14ac:dyDescent="0.55000000000000004">
      <c r="A1" s="53" t="s">
        <v>48</v>
      </c>
      <c r="B1" s="54"/>
      <c r="C1" s="54"/>
      <c r="D1" s="55"/>
    </row>
    <row r="3" spans="1:6" ht="15.5" x14ac:dyDescent="0.35">
      <c r="A3" s="12" t="s">
        <v>52</v>
      </c>
      <c r="B3" s="2" t="s">
        <v>51</v>
      </c>
      <c r="C3" s="2" t="s">
        <v>50</v>
      </c>
      <c r="D3" s="2" t="s">
        <v>49</v>
      </c>
    </row>
    <row r="4" spans="1:6" x14ac:dyDescent="0.35">
      <c r="A4" s="3" t="s">
        <v>37</v>
      </c>
      <c r="B4" s="4"/>
      <c r="C4" s="4"/>
      <c r="D4" s="4"/>
    </row>
    <row r="5" spans="1:6" x14ac:dyDescent="0.35">
      <c r="A5" s="3" t="s">
        <v>18</v>
      </c>
      <c r="B5" s="5">
        <v>672544</v>
      </c>
      <c r="C5" s="5">
        <v>501545</v>
      </c>
      <c r="D5" s="5">
        <v>332901</v>
      </c>
      <c r="E5" s="26"/>
    </row>
    <row r="6" spans="1:6" ht="12.75" customHeight="1" x14ac:dyDescent="0.35">
      <c r="A6" s="6" t="s">
        <v>38</v>
      </c>
      <c r="B6" s="7">
        <v>-530035</v>
      </c>
      <c r="C6" s="7">
        <v>-397625</v>
      </c>
      <c r="D6" s="7">
        <v>-268279</v>
      </c>
      <c r="E6" s="26"/>
    </row>
    <row r="7" spans="1:6" ht="12.75" customHeight="1" x14ac:dyDescent="0.35">
      <c r="A7" s="3" t="s">
        <v>27</v>
      </c>
      <c r="B7" s="5">
        <f>+B5+B6</f>
        <v>142509</v>
      </c>
      <c r="C7" s="5">
        <f>SUM(C5:C6)</f>
        <v>103920</v>
      </c>
      <c r="D7" s="5">
        <f>SUM(D5:D6)</f>
        <v>64622</v>
      </c>
      <c r="E7" s="26"/>
    </row>
    <row r="8" spans="1:6" x14ac:dyDescent="0.35">
      <c r="A8" s="6" t="s">
        <v>39</v>
      </c>
      <c r="B8" s="7">
        <v>-51580</v>
      </c>
      <c r="C8" s="7">
        <v>-39624</v>
      </c>
      <c r="D8" s="7">
        <v>-27363</v>
      </c>
      <c r="E8" s="26"/>
    </row>
    <row r="9" spans="1:6" x14ac:dyDescent="0.35">
      <c r="A9" s="6" t="s">
        <v>47</v>
      </c>
      <c r="B9" s="7">
        <v>-47661</v>
      </c>
      <c r="C9" s="7">
        <v>-34573</v>
      </c>
      <c r="D9" s="7">
        <v>-22291</v>
      </c>
      <c r="E9" s="26"/>
    </row>
    <row r="10" spans="1:6" s="13" customFormat="1" x14ac:dyDescent="0.35">
      <c r="A10" s="3" t="s">
        <v>28</v>
      </c>
      <c r="B10" s="5">
        <f>SUM(B7:B9)</f>
        <v>43268</v>
      </c>
      <c r="C10" s="5">
        <f>SUM(C7:C9)</f>
        <v>29723</v>
      </c>
      <c r="D10" s="5">
        <f>SUM(D7:D9)</f>
        <v>14968</v>
      </c>
      <c r="E10" s="25"/>
      <c r="F10" s="25"/>
    </row>
    <row r="11" spans="1:6" x14ac:dyDescent="0.35">
      <c r="A11" s="6" t="s">
        <v>29</v>
      </c>
      <c r="B11" s="7">
        <v>1434</v>
      </c>
      <c r="C11" s="7">
        <v>116</v>
      </c>
      <c r="D11" s="7">
        <v>3</v>
      </c>
    </row>
    <row r="12" spans="1:6" x14ac:dyDescent="0.35">
      <c r="A12" s="6" t="s">
        <v>19</v>
      </c>
      <c r="B12" s="7">
        <v>-9516</v>
      </c>
      <c r="C12" s="7">
        <v>-6222</v>
      </c>
      <c r="D12" s="7">
        <v>-3233</v>
      </c>
    </row>
    <row r="13" spans="1:6" x14ac:dyDescent="0.35">
      <c r="A13" s="3" t="s">
        <v>35</v>
      </c>
      <c r="B13" s="5">
        <f>SUM(B10:B12)</f>
        <v>35186</v>
      </c>
      <c r="C13" s="5">
        <f>SUM(C10:C12)</f>
        <v>23617</v>
      </c>
      <c r="D13" s="5">
        <f>SUM(D10:D12)</f>
        <v>11738</v>
      </c>
    </row>
    <row r="14" spans="1:6" x14ac:dyDescent="0.35">
      <c r="A14" s="6"/>
      <c r="B14" s="27"/>
      <c r="C14" s="7"/>
      <c r="D14" s="7"/>
    </row>
    <row r="15" spans="1:6" x14ac:dyDescent="0.35">
      <c r="A15" s="3" t="s">
        <v>1</v>
      </c>
      <c r="B15" s="4"/>
      <c r="C15" s="7"/>
      <c r="D15" s="7"/>
    </row>
    <row r="16" spans="1:6" x14ac:dyDescent="0.35">
      <c r="A16" s="8" t="s">
        <v>31</v>
      </c>
      <c r="B16" s="7">
        <v>276216</v>
      </c>
      <c r="C16" s="7">
        <v>271912</v>
      </c>
      <c r="D16" s="7">
        <v>107842</v>
      </c>
    </row>
    <row r="17" spans="1:4" x14ac:dyDescent="0.35">
      <c r="A17" s="6" t="s">
        <v>4</v>
      </c>
      <c r="B17" s="7">
        <v>268771</v>
      </c>
      <c r="C17" s="7">
        <v>290212</v>
      </c>
      <c r="D17" s="7">
        <v>154524</v>
      </c>
    </row>
    <row r="18" spans="1:4" x14ac:dyDescent="0.35">
      <c r="A18" s="6" t="s">
        <v>2</v>
      </c>
      <c r="B18" s="7">
        <f>B16+B17</f>
        <v>544987</v>
      </c>
      <c r="C18" s="7">
        <f>C16+C17</f>
        <v>562124</v>
      </c>
      <c r="D18" s="7">
        <f>D16+D17</f>
        <v>262366</v>
      </c>
    </row>
    <row r="19" spans="1:4" x14ac:dyDescent="0.35">
      <c r="A19" s="30"/>
      <c r="B19" s="33"/>
      <c r="C19" s="33"/>
      <c r="D19" s="33"/>
    </row>
    <row r="20" spans="1:4" x14ac:dyDescent="0.35">
      <c r="A20" s="34" t="s">
        <v>3</v>
      </c>
      <c r="B20" s="7">
        <v>177694</v>
      </c>
      <c r="C20" s="7">
        <v>150983</v>
      </c>
      <c r="D20" s="7">
        <v>81571</v>
      </c>
    </row>
    <row r="21" spans="1:4" x14ac:dyDescent="0.35">
      <c r="A21" s="34" t="s">
        <v>41</v>
      </c>
      <c r="B21" s="7">
        <f>B22-B20</f>
        <v>367293</v>
      </c>
      <c r="C21" s="7">
        <f>C22-C20</f>
        <v>411141</v>
      </c>
      <c r="D21" s="7">
        <f>D22-D20</f>
        <v>180795</v>
      </c>
    </row>
    <row r="22" spans="1:4" x14ac:dyDescent="0.35">
      <c r="A22" s="34" t="s">
        <v>42</v>
      </c>
      <c r="B22" s="7">
        <v>544987</v>
      </c>
      <c r="C22" s="7">
        <v>562124</v>
      </c>
      <c r="D22" s="7">
        <v>262366</v>
      </c>
    </row>
    <row r="23" spans="1:4" x14ac:dyDescent="0.35">
      <c r="A23" s="32"/>
      <c r="B23" s="27"/>
      <c r="C23" s="27"/>
      <c r="D23" s="27"/>
    </row>
    <row r="24" spans="1:4" x14ac:dyDescent="0.35">
      <c r="A24" s="31" t="s">
        <v>43</v>
      </c>
      <c r="B24" s="4"/>
      <c r="C24" s="27"/>
      <c r="D24" s="9"/>
    </row>
    <row r="25" spans="1:4" x14ac:dyDescent="0.35">
      <c r="A25" s="6" t="s">
        <v>32</v>
      </c>
      <c r="B25" s="7">
        <v>199585</v>
      </c>
      <c r="C25" s="7">
        <v>196878</v>
      </c>
      <c r="D25" s="7">
        <v>117737</v>
      </c>
    </row>
    <row r="26" spans="1:4" x14ac:dyDescent="0.35">
      <c r="A26" s="6" t="s">
        <v>33</v>
      </c>
      <c r="B26" s="7">
        <v>47889</v>
      </c>
      <c r="C26" s="7">
        <v>58206</v>
      </c>
      <c r="D26" s="7">
        <v>29458</v>
      </c>
    </row>
    <row r="27" spans="1:4" x14ac:dyDescent="0.35">
      <c r="A27" s="6" t="s">
        <v>44</v>
      </c>
      <c r="B27" s="7">
        <v>262536</v>
      </c>
      <c r="C27" s="7">
        <v>235545</v>
      </c>
      <c r="D27" s="7">
        <v>122011</v>
      </c>
    </row>
    <row r="28" spans="1:4" x14ac:dyDescent="0.35">
      <c r="A28" s="6"/>
      <c r="B28" s="27"/>
      <c r="C28" s="7"/>
      <c r="D28" s="7"/>
    </row>
    <row r="29" spans="1:4" x14ac:dyDescent="0.35">
      <c r="A29" s="3" t="s">
        <v>5</v>
      </c>
      <c r="B29" s="4"/>
      <c r="C29" s="10" t="s">
        <v>6</v>
      </c>
      <c r="D29" s="10" t="s">
        <v>6</v>
      </c>
    </row>
    <row r="30" spans="1:4" x14ac:dyDescent="0.35">
      <c r="A30" s="6" t="s">
        <v>7</v>
      </c>
      <c r="B30" s="9">
        <f>+(B10+B11)/B18*100</f>
        <v>8.2023974883804573</v>
      </c>
      <c r="C30" s="9">
        <f>+(C10+C11)/C18*100</f>
        <v>5.3082593876084276</v>
      </c>
      <c r="D30" s="9">
        <f>+(D10+D11)/D18*100</f>
        <v>5.7061509494370455</v>
      </c>
    </row>
    <row r="31" spans="1:4" x14ac:dyDescent="0.35">
      <c r="A31" s="6" t="s">
        <v>8</v>
      </c>
      <c r="B31" s="9">
        <f>(B10+B11)/B5*100</f>
        <v>6.6467026692677358</v>
      </c>
      <c r="C31" s="9">
        <f>(C10+C11)/C5*100</f>
        <v>5.9494163036218088</v>
      </c>
      <c r="D31" s="9">
        <f>(D10+D11)/D5*100</f>
        <v>4.497132781217239</v>
      </c>
    </row>
    <row r="32" spans="1:4" x14ac:dyDescent="0.35">
      <c r="A32" s="6" t="s">
        <v>9</v>
      </c>
      <c r="B32" s="11">
        <f>+B5/B18</f>
        <v>1.2340551242506701</v>
      </c>
      <c r="C32" s="11">
        <f>+C5/C18</f>
        <v>0.89223196305441499</v>
      </c>
      <c r="D32" s="11">
        <f>+D5/D18</f>
        <v>1.2688419993444273</v>
      </c>
    </row>
    <row r="33" spans="1:4" x14ac:dyDescent="0.35">
      <c r="A33" s="6" t="s">
        <v>21</v>
      </c>
      <c r="B33" s="9">
        <f>-B12*100/B21</f>
        <v>2.5908470893809574</v>
      </c>
      <c r="C33" s="9">
        <f>-C12*100/C21</f>
        <v>1.5133494348654111</v>
      </c>
      <c r="D33" s="9">
        <f>-D12*100/D21</f>
        <v>1.7882131696119914</v>
      </c>
    </row>
    <row r="34" spans="1:4" x14ac:dyDescent="0.35">
      <c r="A34" s="6" t="s">
        <v>10</v>
      </c>
      <c r="B34" s="9">
        <f>+B13/B20*100</f>
        <v>19.801456436345628</v>
      </c>
      <c r="C34" s="9">
        <f>+C13/C20*100</f>
        <v>15.642158388692767</v>
      </c>
      <c r="D34" s="9">
        <f>+D13/D20*100</f>
        <v>14.389917985558592</v>
      </c>
    </row>
    <row r="35" spans="1:4" x14ac:dyDescent="0.35">
      <c r="A35" s="6" t="s">
        <v>20</v>
      </c>
      <c r="B35" s="11">
        <f>+B21/B20</f>
        <v>2.0669971974292887</v>
      </c>
      <c r="C35" s="11">
        <f>+C21/C20</f>
        <v>2.7230946530404085</v>
      </c>
      <c r="D35" s="11">
        <f>+D21/D20</f>
        <v>2.2164126956884185</v>
      </c>
    </row>
    <row r="36" spans="1:4" x14ac:dyDescent="0.35">
      <c r="A36" s="6"/>
      <c r="B36" s="27"/>
      <c r="C36" s="9"/>
      <c r="D36" s="9"/>
    </row>
    <row r="37" spans="1:4" x14ac:dyDescent="0.35">
      <c r="A37" s="3" t="s">
        <v>11</v>
      </c>
      <c r="B37" s="4"/>
      <c r="C37" s="9"/>
      <c r="D37" s="9"/>
    </row>
    <row r="38" spans="1:4" x14ac:dyDescent="0.35">
      <c r="A38" s="6" t="s">
        <v>40</v>
      </c>
      <c r="B38" s="7">
        <f>+B5/$D$5*100</f>
        <v>202.02522671905461</v>
      </c>
      <c r="C38" s="7">
        <f>+C5/$D$5*100</f>
        <v>150.65890459926524</v>
      </c>
      <c r="D38" s="7">
        <v>100</v>
      </c>
    </row>
    <row r="39" spans="1:4" ht="12.75" customHeight="1" x14ac:dyDescent="0.35">
      <c r="A39" s="6" t="str">
        <f>A6</f>
        <v>Produktionsomkostninger</v>
      </c>
      <c r="B39" s="7">
        <f>+B6/$D$6*100</f>
        <v>197.56857599737586</v>
      </c>
      <c r="C39" s="7">
        <f>+C6/$D$6*100</f>
        <v>148.21324069345718</v>
      </c>
      <c r="D39" s="7">
        <v>100</v>
      </c>
    </row>
    <row r="40" spans="1:4" x14ac:dyDescent="0.35">
      <c r="A40" s="6" t="str">
        <f>A8</f>
        <v>Salgs- og distributionsomkostninger</v>
      </c>
      <c r="B40" s="7">
        <f>+B8/$D$8*100</f>
        <v>188.50272265467967</v>
      </c>
      <c r="C40" s="7">
        <f>+C8/$D$8*100</f>
        <v>144.80868325841465</v>
      </c>
      <c r="D40" s="7">
        <v>100</v>
      </c>
    </row>
    <row r="41" spans="1:4" x14ac:dyDescent="0.35">
      <c r="A41" s="6" t="str">
        <f>A9</f>
        <v>Administrationsomkostninger mv.</v>
      </c>
      <c r="B41" s="7">
        <f>+B9/$D$9*100</f>
        <v>213.81274954017314</v>
      </c>
      <c r="C41" s="7">
        <f>+C9/$D$9*100</f>
        <v>155.09847023462385</v>
      </c>
      <c r="D41" s="7">
        <v>100</v>
      </c>
    </row>
    <row r="42" spans="1:4" x14ac:dyDescent="0.35">
      <c r="A42" s="6"/>
      <c r="B42" s="27"/>
      <c r="C42" s="7"/>
      <c r="D42" s="7"/>
    </row>
    <row r="43" spans="1:4" x14ac:dyDescent="0.35">
      <c r="A43" s="3" t="s">
        <v>34</v>
      </c>
      <c r="B43" s="4"/>
      <c r="C43" s="7"/>
      <c r="D43" s="7"/>
    </row>
    <row r="44" spans="1:4" x14ac:dyDescent="0.35">
      <c r="A44" s="6" t="s">
        <v>0</v>
      </c>
      <c r="B44" s="7">
        <f>+B5/$D$5*100</f>
        <v>202.02522671905461</v>
      </c>
      <c r="C44" s="7">
        <f>+C5/$D$5*100</f>
        <v>150.65890459926524</v>
      </c>
      <c r="D44" s="7">
        <v>100</v>
      </c>
    </row>
    <row r="45" spans="1:4" x14ac:dyDescent="0.35">
      <c r="A45" s="6" t="s">
        <v>31</v>
      </c>
      <c r="B45" s="7">
        <f>+B16/$D$16*100</f>
        <v>256.13026464642718</v>
      </c>
      <c r="C45" s="7">
        <f>+C16/$D$16*100</f>
        <v>252.13924074108417</v>
      </c>
      <c r="D45" s="7">
        <v>100</v>
      </c>
    </row>
    <row r="46" spans="1:4" x14ac:dyDescent="0.35">
      <c r="A46" s="6" t="s">
        <v>32</v>
      </c>
      <c r="B46" s="7">
        <f>+B25/$D$25*100</f>
        <v>169.51765375370528</v>
      </c>
      <c r="C46" s="7">
        <f>+C25/$D$25*100</f>
        <v>167.2184614861938</v>
      </c>
      <c r="D46" s="7">
        <v>100</v>
      </c>
    </row>
    <row r="47" spans="1:4" x14ac:dyDescent="0.35">
      <c r="A47" s="6" t="s">
        <v>33</v>
      </c>
      <c r="B47" s="7">
        <f>+B26/$D$26*100</f>
        <v>162.56704460587957</v>
      </c>
      <c r="C47" s="7">
        <f>+C26/$D$26*100</f>
        <v>197.58978885192477</v>
      </c>
      <c r="D47" s="7">
        <v>100</v>
      </c>
    </row>
    <row r="48" spans="1:4" x14ac:dyDescent="0.35">
      <c r="A48" s="6"/>
      <c r="B48" s="27"/>
      <c r="C48" s="7"/>
      <c r="D48" s="7"/>
    </row>
    <row r="49" spans="1:4" x14ac:dyDescent="0.35">
      <c r="A49" s="3" t="s">
        <v>12</v>
      </c>
      <c r="B49" s="4"/>
      <c r="C49" s="7"/>
      <c r="D49" s="7"/>
    </row>
    <row r="50" spans="1:4" x14ac:dyDescent="0.35">
      <c r="A50" s="6" t="s">
        <v>22</v>
      </c>
      <c r="B50" s="9">
        <f t="shared" ref="B50:C50" si="0">+B20*100/B18</f>
        <v>32.605181407996888</v>
      </c>
      <c r="C50" s="9">
        <f t="shared" si="0"/>
        <v>26.859376223039757</v>
      </c>
      <c r="D50" s="9">
        <f>+D20*100/D18</f>
        <v>31.090537645883995</v>
      </c>
    </row>
    <row r="51" spans="1:4" x14ac:dyDescent="0.35">
      <c r="A51" s="6" t="s">
        <v>45</v>
      </c>
      <c r="B51" s="9">
        <f t="shared" ref="B51:C51" si="1">+B21*100/B22</f>
        <v>67.394818592003105</v>
      </c>
      <c r="C51" s="9">
        <f t="shared" si="1"/>
        <v>73.14062377696024</v>
      </c>
      <c r="D51" s="9">
        <f>+D21*100/D22</f>
        <v>68.909462354116002</v>
      </c>
    </row>
    <row r="52" spans="1:4" x14ac:dyDescent="0.35">
      <c r="A52" s="6" t="s">
        <v>23</v>
      </c>
      <c r="B52" s="9">
        <f t="shared" ref="B52:C52" si="2">+B17*100/B27</f>
        <v>102.37491239296706</v>
      </c>
      <c r="C52" s="9">
        <f t="shared" si="2"/>
        <v>123.20872869303106</v>
      </c>
      <c r="D52" s="9">
        <f>+D17*100/D27</f>
        <v>126.64759734778012</v>
      </c>
    </row>
    <row r="53" spans="1:4" x14ac:dyDescent="0.35">
      <c r="A53" s="1" t="s">
        <v>53</v>
      </c>
      <c r="B53" s="1"/>
      <c r="C53" s="1"/>
      <c r="D53" s="1"/>
    </row>
    <row r="54" spans="1:4" s="14" customFormat="1" ht="12.75" customHeight="1" x14ac:dyDescent="0.3">
      <c r="A54" s="28" t="s">
        <v>6</v>
      </c>
      <c r="B54" s="28"/>
      <c r="C54" s="1"/>
      <c r="D54" s="1"/>
    </row>
    <row r="55" spans="1:4" s="14" customFormat="1" ht="15" x14ac:dyDescent="0.3">
      <c r="A55" s="28" t="s">
        <v>6</v>
      </c>
      <c r="B55" s="28"/>
      <c r="C55" s="1"/>
      <c r="D55" s="1"/>
    </row>
    <row r="56" spans="1:4" s="14" customFormat="1" ht="14" x14ac:dyDescent="0.3"/>
    <row r="57" spans="1:4" s="14" customFormat="1" ht="14" x14ac:dyDescent="0.3"/>
    <row r="58" spans="1:4" s="14" customFormat="1" ht="14" x14ac:dyDescent="0.3"/>
    <row r="59" spans="1:4" s="14" customFormat="1" ht="14" x14ac:dyDescent="0.3"/>
    <row r="60" spans="1:4" s="14" customFormat="1" ht="14" x14ac:dyDescent="0.3"/>
    <row r="61" spans="1:4" s="14" customFormat="1" ht="14" x14ac:dyDescent="0.3"/>
    <row r="62" spans="1:4" s="14" customFormat="1" ht="14" x14ac:dyDescent="0.3"/>
    <row r="63" spans="1:4" s="14" customFormat="1" ht="14" x14ac:dyDescent="0.3"/>
    <row r="64" spans="1:4" s="14" customFormat="1" ht="14" x14ac:dyDescent="0.3"/>
    <row r="65" s="14" customFormat="1" ht="14" x14ac:dyDescent="0.3"/>
    <row r="66" s="14" customFormat="1" ht="14" x14ac:dyDescent="0.3"/>
    <row r="67" s="14" customFormat="1" ht="14" x14ac:dyDescent="0.3"/>
    <row r="68" s="14" customFormat="1" ht="14" x14ac:dyDescent="0.3"/>
    <row r="69" s="14" customFormat="1" ht="14" x14ac:dyDescent="0.3"/>
    <row r="70" s="14" customFormat="1" ht="14" x14ac:dyDescent="0.3"/>
    <row r="71" s="14" customFormat="1" ht="14" x14ac:dyDescent="0.3"/>
    <row r="72" s="14" customFormat="1" ht="14" x14ac:dyDescent="0.3"/>
    <row r="73" s="14" customFormat="1" ht="14" x14ac:dyDescent="0.3"/>
    <row r="74" s="14" customFormat="1" ht="14" x14ac:dyDescent="0.3"/>
    <row r="75" s="14" customFormat="1" ht="14" x14ac:dyDescent="0.3"/>
    <row r="76" s="14" customFormat="1" ht="14" x14ac:dyDescent="0.3"/>
    <row r="77" s="14" customFormat="1" ht="14" x14ac:dyDescent="0.3"/>
    <row r="78" s="14" customFormat="1" ht="14" x14ac:dyDescent="0.3"/>
    <row r="79" s="14" customFormat="1" ht="14" x14ac:dyDescent="0.3"/>
    <row r="80" s="14" customFormat="1" ht="14" x14ac:dyDescent="0.3"/>
    <row r="81" s="14" customFormat="1" ht="14" x14ac:dyDescent="0.3"/>
    <row r="82" s="14" customFormat="1" ht="14" x14ac:dyDescent="0.3"/>
    <row r="83" s="14" customFormat="1" ht="14" x14ac:dyDescent="0.3"/>
    <row r="84" s="14" customFormat="1" ht="14" x14ac:dyDescent="0.3"/>
    <row r="85" s="14" customFormat="1" ht="14" x14ac:dyDescent="0.3"/>
    <row r="86" s="14" customFormat="1" ht="14" x14ac:dyDescent="0.3"/>
    <row r="87" s="14" customFormat="1" ht="14" x14ac:dyDescent="0.3"/>
    <row r="88" s="14" customFormat="1" ht="14" x14ac:dyDescent="0.3"/>
    <row r="89" s="14" customFormat="1" ht="14" x14ac:dyDescent="0.3"/>
    <row r="90" s="14" customFormat="1" ht="14" x14ac:dyDescent="0.3"/>
    <row r="91" s="14" customFormat="1" ht="14" x14ac:dyDescent="0.3"/>
    <row r="92" s="14" customFormat="1" ht="14" x14ac:dyDescent="0.3"/>
    <row r="93" s="14" customFormat="1" ht="14" x14ac:dyDescent="0.3"/>
    <row r="94" s="14" customFormat="1" ht="14" x14ac:dyDescent="0.3"/>
    <row r="95" s="14" customFormat="1" ht="14" x14ac:dyDescent="0.3"/>
    <row r="96" s="14" customFormat="1" ht="14" x14ac:dyDescent="0.3"/>
    <row r="97" s="14" customFormat="1" ht="14" x14ac:dyDescent="0.3"/>
    <row r="98" s="14" customFormat="1" ht="14" x14ac:dyDescent="0.3"/>
    <row r="99" s="14" customFormat="1" ht="14" x14ac:dyDescent="0.3"/>
    <row r="100" s="14" customFormat="1" ht="14" x14ac:dyDescent="0.3"/>
    <row r="101" s="14" customFormat="1" ht="14" x14ac:dyDescent="0.3"/>
    <row r="102" s="14" customFormat="1" ht="14" x14ac:dyDescent="0.3"/>
    <row r="103" s="14" customFormat="1" ht="14" x14ac:dyDescent="0.3"/>
    <row r="104" s="14" customFormat="1" ht="14" x14ac:dyDescent="0.3"/>
    <row r="105" s="14" customFormat="1" ht="14" x14ac:dyDescent="0.3"/>
    <row r="106" s="14" customFormat="1" ht="14" x14ac:dyDescent="0.3"/>
    <row r="107" s="14" customFormat="1" ht="14" x14ac:dyDescent="0.3"/>
    <row r="108" s="14" customFormat="1" ht="14" x14ac:dyDescent="0.3"/>
    <row r="109" s="14" customFormat="1" ht="14" x14ac:dyDescent="0.3"/>
    <row r="110" s="14" customFormat="1" ht="14" x14ac:dyDescent="0.3"/>
    <row r="111" s="14" customFormat="1" ht="14" x14ac:dyDescent="0.3"/>
    <row r="112" s="14" customFormat="1" ht="14" x14ac:dyDescent="0.3"/>
    <row r="113" s="14" customFormat="1" ht="14" x14ac:dyDescent="0.3"/>
    <row r="114" s="14" customFormat="1" ht="14" x14ac:dyDescent="0.3"/>
    <row r="115" s="14" customFormat="1" ht="14" x14ac:dyDescent="0.3"/>
    <row r="116" s="14" customFormat="1" ht="14" x14ac:dyDescent="0.3"/>
    <row r="117" s="14" customFormat="1" ht="14" x14ac:dyDescent="0.3"/>
    <row r="118" s="14" customFormat="1" ht="14" x14ac:dyDescent="0.3"/>
    <row r="119" s="14" customFormat="1" ht="14" x14ac:dyDescent="0.3"/>
    <row r="120" s="14" customFormat="1" ht="14" x14ac:dyDescent="0.3"/>
    <row r="121" s="14" customFormat="1" ht="14" x14ac:dyDescent="0.3"/>
    <row r="122" s="14" customFormat="1" ht="14" x14ac:dyDescent="0.3"/>
    <row r="123" s="14" customFormat="1" ht="14" x14ac:dyDescent="0.3"/>
    <row r="124" s="14" customFormat="1" ht="14" x14ac:dyDescent="0.3"/>
    <row r="125" s="14" customFormat="1" ht="14" x14ac:dyDescent="0.3"/>
  </sheetData>
  <mergeCells count="1"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zoomScaleNormal="100" workbookViewId="0">
      <selection sqref="A1:B1"/>
    </sheetView>
  </sheetViews>
  <sheetFormatPr defaultColWidth="9.1796875" defaultRowHeight="15.5" x14ac:dyDescent="0.35"/>
  <cols>
    <col min="1" max="1" width="44" style="35" customWidth="1"/>
    <col min="2" max="2" width="15.6328125" style="35" customWidth="1"/>
    <col min="3" max="3" width="15.6328125" style="52" customWidth="1"/>
    <col min="4" max="8" width="9.08984375" style="52" customWidth="1"/>
    <col min="9" max="13" width="9.1796875" style="52"/>
    <col min="14" max="16384" width="9.1796875" style="35"/>
  </cols>
  <sheetData>
    <row r="1" spans="1:2" ht="20.5" thickBot="1" x14ac:dyDescent="0.45">
      <c r="A1" s="56" t="s">
        <v>54</v>
      </c>
      <c r="B1" s="57"/>
    </row>
    <row r="3" spans="1:2" x14ac:dyDescent="0.35">
      <c r="A3" s="58" t="s">
        <v>55</v>
      </c>
      <c r="B3" s="59"/>
    </row>
    <row r="4" spans="1:2" x14ac:dyDescent="0.35">
      <c r="A4" s="49" t="s">
        <v>73</v>
      </c>
      <c r="B4" s="50">
        <v>170000</v>
      </c>
    </row>
    <row r="5" spans="1:2" x14ac:dyDescent="0.35">
      <c r="A5" s="49" t="s">
        <v>56</v>
      </c>
      <c r="B5" s="51">
        <v>3.75</v>
      </c>
    </row>
    <row r="6" spans="1:2" x14ac:dyDescent="0.35">
      <c r="A6" s="49" t="s">
        <v>57</v>
      </c>
      <c r="B6" s="50">
        <v>2500</v>
      </c>
    </row>
    <row r="7" spans="1:2" x14ac:dyDescent="0.35">
      <c r="A7" s="49" t="s">
        <v>58</v>
      </c>
      <c r="B7" s="50">
        <v>18</v>
      </c>
    </row>
    <row r="9" spans="1:2" x14ac:dyDescent="0.35">
      <c r="A9" s="58" t="s">
        <v>59</v>
      </c>
      <c r="B9" s="59"/>
    </row>
    <row r="10" spans="1:2" x14ac:dyDescent="0.35">
      <c r="A10" s="49" t="s">
        <v>73</v>
      </c>
      <c r="B10" s="50">
        <v>170000</v>
      </c>
    </row>
    <row r="11" spans="1:2" x14ac:dyDescent="0.35">
      <c r="A11" s="49" t="s">
        <v>56</v>
      </c>
      <c r="B11" s="51">
        <v>3.5</v>
      </c>
    </row>
    <row r="12" spans="1:2" x14ac:dyDescent="0.35">
      <c r="A12" s="49" t="s">
        <v>57</v>
      </c>
      <c r="B12" s="50">
        <v>1500</v>
      </c>
    </row>
    <row r="13" spans="1:2" x14ac:dyDescent="0.35">
      <c r="A13" s="49" t="s">
        <v>58</v>
      </c>
      <c r="B13" s="50">
        <v>18</v>
      </c>
    </row>
    <row r="14" spans="1:2" x14ac:dyDescent="0.35">
      <c r="A14" s="49" t="s">
        <v>74</v>
      </c>
      <c r="B14" s="50">
        <v>20000</v>
      </c>
    </row>
    <row r="15" spans="1:2" s="52" customFormat="1" ht="14" x14ac:dyDescent="0.3"/>
    <row r="16" spans="1:2" s="52" customFormat="1" ht="14" x14ac:dyDescent="0.3"/>
    <row r="17" s="52" customFormat="1" ht="14" x14ac:dyDescent="0.3"/>
    <row r="18" s="52" customFormat="1" ht="14" x14ac:dyDescent="0.3"/>
    <row r="19" s="52" customFormat="1" ht="14" x14ac:dyDescent="0.3"/>
    <row r="20" s="52" customFormat="1" ht="14" x14ac:dyDescent="0.3"/>
    <row r="21" s="52" customFormat="1" ht="14" x14ac:dyDescent="0.3"/>
    <row r="22" s="52" customFormat="1" ht="14" x14ac:dyDescent="0.3"/>
    <row r="23" s="52" customFormat="1" ht="14" x14ac:dyDescent="0.3"/>
    <row r="24" s="52" customFormat="1" ht="14" x14ac:dyDescent="0.3"/>
    <row r="25" s="52" customFormat="1" ht="14" x14ac:dyDescent="0.3"/>
    <row r="26" s="52" customFormat="1" ht="14" x14ac:dyDescent="0.3"/>
    <row r="27" s="52" customFormat="1" ht="14" x14ac:dyDescent="0.3"/>
    <row r="28" s="52" customFormat="1" ht="14" x14ac:dyDescent="0.3"/>
    <row r="29" s="52" customFormat="1" ht="14" x14ac:dyDescent="0.3"/>
    <row r="30" s="52" customFormat="1" ht="14" x14ac:dyDescent="0.3"/>
    <row r="31" s="52" customFormat="1" ht="14" x14ac:dyDescent="0.3"/>
    <row r="32" s="52" customFormat="1" ht="14" x14ac:dyDescent="0.3"/>
    <row r="33" s="52" customFormat="1" ht="14" x14ac:dyDescent="0.3"/>
    <row r="34" s="52" customFormat="1" ht="14" x14ac:dyDescent="0.3"/>
    <row r="35" s="52" customFormat="1" ht="14" x14ac:dyDescent="0.3"/>
    <row r="36" s="52" customFormat="1" ht="14" x14ac:dyDescent="0.3"/>
    <row r="37" s="52" customFormat="1" ht="14" x14ac:dyDescent="0.3"/>
    <row r="38" s="52" customFormat="1" ht="14" x14ac:dyDescent="0.3"/>
    <row r="39" s="52" customFormat="1" ht="14" x14ac:dyDescent="0.3"/>
    <row r="40" s="52" customFormat="1" ht="14" x14ac:dyDescent="0.3"/>
    <row r="41" s="52" customFormat="1" ht="14" x14ac:dyDescent="0.3"/>
    <row r="42" s="52" customFormat="1" ht="14" x14ac:dyDescent="0.3"/>
    <row r="43" s="52" customFormat="1" ht="14" x14ac:dyDescent="0.3"/>
    <row r="44" s="52" customFormat="1" ht="14" x14ac:dyDescent="0.3"/>
  </sheetData>
  <mergeCells count="3">
    <mergeCell ref="A1:B1"/>
    <mergeCell ref="A3:B3"/>
    <mergeCell ref="A9:B9"/>
  </mergeCells>
  <phoneticPr fontId="0" type="noConversion"/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1"/>
  <sheetViews>
    <sheetView zoomScaleNormal="100" workbookViewId="0">
      <selection sqref="A1:E1"/>
    </sheetView>
  </sheetViews>
  <sheetFormatPr defaultColWidth="9.08984375" defaultRowHeight="14" x14ac:dyDescent="0.3"/>
  <cols>
    <col min="1" max="1" width="9.08984375" style="14"/>
    <col min="2" max="4" width="15.90625" style="14" customWidth="1"/>
    <col min="5" max="5" width="14.453125" style="14" customWidth="1"/>
    <col min="6" max="16384" width="9.08984375" style="14"/>
  </cols>
  <sheetData>
    <row r="1" spans="1:10" ht="20.5" thickBot="1" x14ac:dyDescent="0.45">
      <c r="A1" s="60" t="s">
        <v>13</v>
      </c>
      <c r="B1" s="61"/>
      <c r="C1" s="61"/>
      <c r="D1" s="61"/>
      <c r="E1" s="62"/>
    </row>
    <row r="2" spans="1:10" x14ac:dyDescent="0.3">
      <c r="A2" s="15"/>
      <c r="B2" s="15"/>
      <c r="C2" s="16"/>
      <c r="D2" s="16"/>
      <c r="E2" s="16"/>
    </row>
    <row r="3" spans="1:10" x14ac:dyDescent="0.3">
      <c r="A3" s="63" t="s">
        <v>46</v>
      </c>
      <c r="B3" s="63"/>
      <c r="C3" s="63"/>
      <c r="D3" s="63"/>
      <c r="E3" s="17">
        <v>5200000</v>
      </c>
    </row>
    <row r="4" spans="1:10" x14ac:dyDescent="0.3">
      <c r="A4" s="64" t="s">
        <v>36</v>
      </c>
      <c r="B4" s="65"/>
      <c r="C4" s="65"/>
      <c r="D4" s="66"/>
      <c r="E4" s="17">
        <v>350000</v>
      </c>
    </row>
    <row r="5" spans="1:10" x14ac:dyDescent="0.3">
      <c r="A5" s="64" t="s">
        <v>30</v>
      </c>
      <c r="B5" s="65"/>
      <c r="C5" s="65"/>
      <c r="D5" s="66"/>
      <c r="E5" s="17">
        <v>400000</v>
      </c>
    </row>
    <row r="6" spans="1:10" x14ac:dyDescent="0.3">
      <c r="A6" s="64" t="s">
        <v>60</v>
      </c>
      <c r="B6" s="65"/>
      <c r="C6" s="65"/>
      <c r="D6" s="66"/>
      <c r="E6" s="17">
        <v>64</v>
      </c>
    </row>
    <row r="7" spans="1:10" x14ac:dyDescent="0.3">
      <c r="A7" s="64" t="s">
        <v>61</v>
      </c>
      <c r="B7" s="65"/>
      <c r="C7" s="65"/>
      <c r="D7" s="66"/>
      <c r="E7" s="17">
        <v>25</v>
      </c>
    </row>
    <row r="8" spans="1:10" x14ac:dyDescent="0.3">
      <c r="A8" s="64" t="s">
        <v>75</v>
      </c>
      <c r="B8" s="65"/>
      <c r="C8" s="65"/>
      <c r="D8" s="66"/>
      <c r="E8" s="17">
        <v>75000</v>
      </c>
    </row>
    <row r="9" spans="1:10" x14ac:dyDescent="0.3">
      <c r="A9" s="64" t="s">
        <v>62</v>
      </c>
      <c r="B9" s="65"/>
      <c r="C9" s="65"/>
      <c r="D9" s="66"/>
      <c r="E9" s="17">
        <v>100000</v>
      </c>
    </row>
    <row r="10" spans="1:10" x14ac:dyDescent="0.3">
      <c r="A10" s="63" t="s">
        <v>14</v>
      </c>
      <c r="B10" s="63"/>
      <c r="C10" s="63"/>
      <c r="D10" s="63"/>
      <c r="E10" s="17">
        <v>7</v>
      </c>
    </row>
    <row r="11" spans="1:10" x14ac:dyDescent="0.3">
      <c r="A11" s="63" t="s">
        <v>15</v>
      </c>
      <c r="B11" s="63"/>
      <c r="C11" s="63"/>
      <c r="D11" s="63"/>
      <c r="E11" s="18">
        <v>9</v>
      </c>
    </row>
    <row r="12" spans="1:10" x14ac:dyDescent="0.3">
      <c r="A12" s="19"/>
      <c r="B12" s="19"/>
      <c r="C12" s="19"/>
      <c r="D12" s="36"/>
      <c r="E12" s="16"/>
    </row>
    <row r="13" spans="1:10" x14ac:dyDescent="0.3">
      <c r="A13" s="20"/>
      <c r="B13" s="20"/>
      <c r="C13" s="21"/>
      <c r="D13" s="22"/>
      <c r="E13" s="22"/>
    </row>
    <row r="14" spans="1:10" ht="28" x14ac:dyDescent="0.3">
      <c r="A14" s="37" t="s">
        <v>16</v>
      </c>
      <c r="B14" s="37" t="s">
        <v>24</v>
      </c>
      <c r="C14" s="37" t="s">
        <v>25</v>
      </c>
      <c r="D14" s="37" t="s">
        <v>26</v>
      </c>
      <c r="E14" s="38"/>
      <c r="F14" s="16"/>
      <c r="G14" s="16"/>
      <c r="H14" s="16"/>
      <c r="I14" s="16"/>
      <c r="J14" s="16"/>
    </row>
    <row r="15" spans="1:10" x14ac:dyDescent="0.3">
      <c r="A15" s="37"/>
      <c r="B15" s="39" t="s">
        <v>17</v>
      </c>
      <c r="C15" s="37" t="s">
        <v>17</v>
      </c>
      <c r="D15" s="39" t="s">
        <v>17</v>
      </c>
      <c r="E15" s="40"/>
      <c r="F15" s="16"/>
      <c r="G15" s="16"/>
      <c r="H15" s="16"/>
      <c r="I15" s="16"/>
      <c r="J15" s="16"/>
    </row>
    <row r="16" spans="1:10" x14ac:dyDescent="0.3">
      <c r="A16" s="23">
        <v>0</v>
      </c>
      <c r="B16" s="24"/>
      <c r="C16" s="24"/>
      <c r="D16" s="24"/>
      <c r="E16" s="29"/>
      <c r="F16" s="16"/>
      <c r="G16" s="16"/>
      <c r="H16" s="16"/>
      <c r="I16" s="16"/>
      <c r="J16" s="16"/>
    </row>
    <row r="17" spans="1:11" x14ac:dyDescent="0.3">
      <c r="A17" s="23">
        <v>1</v>
      </c>
      <c r="B17" s="24"/>
      <c r="C17" s="24"/>
      <c r="D17" s="24"/>
      <c r="E17" s="29"/>
      <c r="F17" s="16"/>
      <c r="G17" s="16"/>
      <c r="H17" s="16"/>
      <c r="I17" s="16"/>
      <c r="J17" s="16"/>
    </row>
    <row r="18" spans="1:11" x14ac:dyDescent="0.3">
      <c r="A18" s="23">
        <v>2</v>
      </c>
      <c r="B18" s="24"/>
      <c r="C18" s="24"/>
      <c r="D18" s="24"/>
      <c r="E18" s="29"/>
      <c r="F18" s="16"/>
      <c r="G18" s="16"/>
      <c r="H18" s="16"/>
      <c r="I18" s="16"/>
      <c r="J18" s="16"/>
    </row>
    <row r="19" spans="1:11" x14ac:dyDescent="0.3">
      <c r="A19" s="23">
        <v>3</v>
      </c>
      <c r="B19" s="24"/>
      <c r="C19" s="24"/>
      <c r="D19" s="24"/>
      <c r="E19" s="29"/>
      <c r="F19" s="16"/>
      <c r="G19" s="16"/>
      <c r="H19" s="16"/>
      <c r="I19" s="16"/>
      <c r="J19" s="16"/>
    </row>
    <row r="20" spans="1:11" x14ac:dyDescent="0.3">
      <c r="A20" s="23">
        <v>4</v>
      </c>
      <c r="B20" s="24"/>
      <c r="C20" s="24"/>
      <c r="D20" s="24"/>
      <c r="E20" s="29"/>
      <c r="F20" s="16"/>
      <c r="G20" s="16"/>
      <c r="H20" s="16"/>
      <c r="I20" s="16"/>
      <c r="J20" s="16"/>
    </row>
    <row r="21" spans="1:11" x14ac:dyDescent="0.3">
      <c r="A21" s="23">
        <v>5</v>
      </c>
      <c r="B21" s="24"/>
      <c r="C21" s="24"/>
      <c r="D21" s="24"/>
      <c r="E21" s="29"/>
      <c r="F21" s="16"/>
      <c r="G21" s="16"/>
      <c r="H21" s="16"/>
      <c r="I21" s="16"/>
      <c r="J21" s="16"/>
    </row>
    <row r="22" spans="1:11" x14ac:dyDescent="0.3">
      <c r="A22" s="23">
        <v>6</v>
      </c>
      <c r="B22" s="41"/>
      <c r="C22" s="24"/>
      <c r="D22" s="24"/>
      <c r="E22" s="29"/>
      <c r="F22" s="16"/>
      <c r="G22" s="16"/>
      <c r="H22" s="16"/>
      <c r="I22" s="16"/>
      <c r="J22" s="16"/>
    </row>
    <row r="23" spans="1:11" x14ac:dyDescent="0.3">
      <c r="A23" s="23">
        <v>7</v>
      </c>
      <c r="B23" s="41"/>
      <c r="C23" s="24"/>
      <c r="D23" s="24"/>
      <c r="E23" s="29"/>
      <c r="F23" s="16"/>
      <c r="G23" s="16"/>
      <c r="H23" s="16"/>
      <c r="I23" s="16"/>
      <c r="J23" s="16"/>
      <c r="K23" s="16"/>
    </row>
    <row r="24" spans="1:11" x14ac:dyDescent="0.3">
      <c r="A24" s="16"/>
      <c r="B24" s="16"/>
      <c r="C24" s="16"/>
      <c r="D24" s="16"/>
      <c r="E24" s="22"/>
      <c r="F24" s="16"/>
      <c r="G24" s="16"/>
      <c r="H24" s="16"/>
      <c r="I24" s="16"/>
      <c r="J24" s="16"/>
      <c r="K24" s="16"/>
    </row>
    <row r="25" spans="1:1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1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</row>
  </sheetData>
  <mergeCells count="10">
    <mergeCell ref="A1:E1"/>
    <mergeCell ref="A3:D3"/>
    <mergeCell ref="A4:D4"/>
    <mergeCell ref="A5:D5"/>
    <mergeCell ref="A11:D11"/>
    <mergeCell ref="A6:D6"/>
    <mergeCell ref="A7:D7"/>
    <mergeCell ref="A8:D8"/>
    <mergeCell ref="A9:D9"/>
    <mergeCell ref="A10:D10"/>
  </mergeCells>
  <phoneticPr fontId="16" type="noConversion"/>
  <pageMargins left="0.7" right="0.7" top="0.75" bottom="0.75" header="0.3" footer="0.3"/>
  <pageSetup paperSize="9" orientation="portrait" horizontalDpi="4294967293" r:id="rId1"/>
  <headerFooter>
    <oddHeader>&amp;L&amp;F&amp;R&amp;A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zoomScaleNormal="100" workbookViewId="0">
      <selection sqref="A1:G1"/>
    </sheetView>
  </sheetViews>
  <sheetFormatPr defaultColWidth="10" defaultRowHeight="14" x14ac:dyDescent="0.3"/>
  <cols>
    <col min="1" max="1" width="39" style="42" bestFit="1" customWidth="1"/>
    <col min="2" max="6" width="11" style="42" customWidth="1"/>
    <col min="7" max="7" width="10" style="42"/>
    <col min="8" max="8" width="14.08984375" style="42" bestFit="1" customWidth="1"/>
    <col min="9" max="16384" width="10" style="42"/>
  </cols>
  <sheetData>
    <row r="1" spans="1:7" ht="20.5" thickBot="1" x14ac:dyDescent="0.45">
      <c r="A1" s="67" t="s">
        <v>63</v>
      </c>
      <c r="B1" s="68"/>
      <c r="C1" s="68"/>
      <c r="D1" s="68"/>
      <c r="E1" s="68"/>
      <c r="F1" s="68"/>
      <c r="G1" s="69"/>
    </row>
    <row r="3" spans="1:7" s="45" customFormat="1" x14ac:dyDescent="0.3">
      <c r="A3" s="43" t="s">
        <v>64</v>
      </c>
      <c r="B3" s="44" t="s">
        <v>65</v>
      </c>
      <c r="C3" s="44" t="s">
        <v>66</v>
      </c>
      <c r="D3" s="44" t="s">
        <v>67</v>
      </c>
      <c r="E3" s="44" t="s">
        <v>68</v>
      </c>
      <c r="F3" s="44" t="s">
        <v>69</v>
      </c>
      <c r="G3" s="44" t="s">
        <v>70</v>
      </c>
    </row>
    <row r="4" spans="1:7" x14ac:dyDescent="0.3">
      <c r="A4" s="46" t="s">
        <v>71</v>
      </c>
      <c r="B4" s="47">
        <v>1000</v>
      </c>
      <c r="C4" s="47">
        <v>1200</v>
      </c>
      <c r="D4" s="47">
        <v>900</v>
      </c>
      <c r="E4" s="47">
        <v>1200</v>
      </c>
      <c r="F4" s="47">
        <v>900</v>
      </c>
      <c r="G4" s="47">
        <v>500</v>
      </c>
    </row>
    <row r="5" spans="1:7" x14ac:dyDescent="0.3">
      <c r="A5" s="46" t="s">
        <v>76</v>
      </c>
      <c r="B5" s="48">
        <v>396</v>
      </c>
      <c r="C5" s="48">
        <v>468</v>
      </c>
      <c r="D5" s="48">
        <v>540</v>
      </c>
      <c r="E5" s="48">
        <v>600</v>
      </c>
      <c r="F5" s="48">
        <v>756</v>
      </c>
      <c r="G5" s="48">
        <v>840</v>
      </c>
    </row>
    <row r="6" spans="1:7" x14ac:dyDescent="0.3">
      <c r="A6" s="46" t="s">
        <v>77</v>
      </c>
      <c r="B6" s="48">
        <v>220</v>
      </c>
      <c r="C6" s="48">
        <v>260</v>
      </c>
      <c r="D6" s="48">
        <v>300</v>
      </c>
      <c r="E6" s="48">
        <v>350</v>
      </c>
      <c r="F6" s="48">
        <v>420</v>
      </c>
      <c r="G6" s="48">
        <v>510</v>
      </c>
    </row>
    <row r="7" spans="1:7" x14ac:dyDescent="0.3">
      <c r="A7" s="46" t="s">
        <v>72</v>
      </c>
      <c r="B7" s="48">
        <v>12</v>
      </c>
      <c r="C7" s="48">
        <v>14</v>
      </c>
      <c r="D7" s="48">
        <v>16</v>
      </c>
      <c r="E7" s="48">
        <v>18</v>
      </c>
      <c r="F7" s="48">
        <v>20</v>
      </c>
      <c r="G7" s="48">
        <v>24</v>
      </c>
    </row>
  </sheetData>
  <mergeCells count="1">
    <mergeCell ref="A1:G1"/>
  </mergeCells>
  <pageMargins left="0.7" right="0.7" top="0.75" bottom="0.75" header="0.3" footer="0.3"/>
  <pageSetup paperSize="9" orientation="landscape" r:id="rId1"/>
  <headerFooter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Bilag 1</vt:lpstr>
      <vt:lpstr>Bilag 2</vt:lpstr>
      <vt:lpstr>Bilag 3</vt:lpstr>
      <vt:lpstr>Bilag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2018-10-10T12:52:52Z</cp:lastPrinted>
  <dcterms:created xsi:type="dcterms:W3CDTF">2009-12-28T18:35:40Z</dcterms:created>
  <dcterms:modified xsi:type="dcterms:W3CDTF">2021-05-04T06:04:14Z</dcterms:modified>
</cp:coreProperties>
</file>