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gitale opgaver\2020_foraar\191673_HHX_ny_hhx201_VOEKB_25052020_Virksomhedsokonomi_B\cd_0\files\"/>
    </mc:Choice>
  </mc:AlternateContent>
  <xr:revisionPtr revIDLastSave="0" documentId="8_{105A8C7C-51C4-4E4C-AAE3-DBAF553216CA}" xr6:coauthVersionLast="45" xr6:coauthVersionMax="45" xr10:uidLastSave="{00000000-0000-0000-0000-000000000000}"/>
  <bookViews>
    <workbookView xWindow="2625" yWindow="1620" windowWidth="21600" windowHeight="12735" xr2:uid="{00000000-000D-0000-FFFF-FFFF00000000}"/>
  </bookViews>
  <sheets>
    <sheet name="Bilag 1 " sheetId="6" r:id="rId1"/>
    <sheet name="Bilag 2" sheetId="28" r:id="rId2"/>
    <sheet name=" Bilag 3" sheetId="27" r:id="rId3"/>
    <sheet name="Bilag 4" sheetId="24" r:id="rId4"/>
    <sheet name="Bilag 5" sheetId="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1" i="6" l="1"/>
  <c r="C51" i="6"/>
  <c r="D51" i="6"/>
  <c r="D50" i="6"/>
  <c r="C19" i="6" l="1"/>
  <c r="D19" i="6"/>
  <c r="B19" i="6"/>
  <c r="D22" i="6"/>
  <c r="C22" i="6"/>
  <c r="B22" i="6"/>
  <c r="C29" i="24" l="1"/>
  <c r="D29" i="24"/>
  <c r="E15" i="28" l="1"/>
  <c r="E13" i="28"/>
  <c r="E11" i="28"/>
  <c r="D10" i="28"/>
  <c r="D12" i="28" s="1"/>
  <c r="D14" i="28" s="1"/>
  <c r="D16" i="28" s="1"/>
  <c r="C10" i="28"/>
  <c r="C12" i="28" s="1"/>
  <c r="C14" i="28" s="1"/>
  <c r="C16" i="28" s="1"/>
  <c r="E9" i="28"/>
  <c r="E8" i="28"/>
  <c r="E10" i="28" s="1"/>
  <c r="E12" i="28" l="1"/>
  <c r="E14" i="28" s="1"/>
  <c r="E16" i="28" s="1"/>
  <c r="C35" i="6"/>
  <c r="B55" i="6"/>
  <c r="B21" i="6"/>
  <c r="B8" i="6"/>
  <c r="B11" i="6" s="1"/>
  <c r="B56" i="6"/>
  <c r="C56" i="6"/>
  <c r="D56" i="6"/>
  <c r="C55" i="6"/>
  <c r="D55" i="6"/>
  <c r="B50" i="6"/>
  <c r="C50" i="6"/>
  <c r="B49" i="6"/>
  <c r="C49" i="6"/>
  <c r="B48" i="6"/>
  <c r="C48" i="6"/>
  <c r="B47" i="6"/>
  <c r="C47" i="6"/>
  <c r="B44" i="6"/>
  <c r="B43" i="6"/>
  <c r="B42" i="6"/>
  <c r="B41" i="6"/>
  <c r="B40" i="6"/>
  <c r="C44" i="6"/>
  <c r="C43" i="6"/>
  <c r="D35" i="6"/>
  <c r="B34" i="6"/>
  <c r="C34" i="6"/>
  <c r="D34" i="6"/>
  <c r="D8" i="6"/>
  <c r="D11" i="6" s="1"/>
  <c r="D14" i="6" s="1"/>
  <c r="C8" i="6"/>
  <c r="C11" i="6" s="1"/>
  <c r="C14" i="6" s="1"/>
  <c r="D21" i="6"/>
  <c r="C21" i="6"/>
  <c r="C42" i="6"/>
  <c r="C41" i="6"/>
  <c r="C40" i="6"/>
  <c r="B35" i="6"/>
  <c r="B54" i="6" l="1"/>
  <c r="B23" i="6"/>
  <c r="C37" i="6"/>
  <c r="C23" i="6"/>
  <c r="D54" i="6"/>
  <c r="D23" i="6"/>
  <c r="D36" i="6"/>
  <c r="B37" i="6"/>
  <c r="D37" i="6"/>
  <c r="C54" i="6"/>
  <c r="D33" i="6"/>
  <c r="D32" i="6"/>
  <c r="C36" i="6"/>
  <c r="C33" i="6"/>
  <c r="C32" i="6"/>
  <c r="B14" i="6"/>
  <c r="B36" i="6" s="1"/>
  <c r="B32" i="6"/>
  <c r="B33" i="6"/>
</calcChain>
</file>

<file path=xl/sharedStrings.xml><?xml version="1.0" encoding="utf-8"?>
<sst xmlns="http://schemas.openxmlformats.org/spreadsheetml/2006/main" count="167" uniqueCount="128">
  <si>
    <t>Uddrag af resultatopgørelse</t>
  </si>
  <si>
    <t>Nettoomsætning</t>
  </si>
  <si>
    <t>Uddrag af balance</t>
  </si>
  <si>
    <t>Aktiver i alt</t>
  </si>
  <si>
    <t>Afkastningsgrad, %</t>
  </si>
  <si>
    <t>Overskudsgrad, %</t>
  </si>
  <si>
    <t>Aktivernes omsætningshastighed, gange</t>
  </si>
  <si>
    <t>Egenkapitalens forrentning, %</t>
  </si>
  <si>
    <t xml:space="preserve">Finansielle omkostninger </t>
  </si>
  <si>
    <t xml:space="preserve">Resultat af primær drift </t>
  </si>
  <si>
    <t xml:space="preserve">Resultat før skat </t>
  </si>
  <si>
    <t>Egenkapital</t>
  </si>
  <si>
    <t>Rentabilitet:</t>
  </si>
  <si>
    <t>Omsætningsaktiver</t>
  </si>
  <si>
    <t>Kortfristede gældsforpligtelser</t>
  </si>
  <si>
    <t>Indekstal for indtjeningsevne:</t>
  </si>
  <si>
    <t>Resultat før skat</t>
  </si>
  <si>
    <t>Resultat af primær drift</t>
  </si>
  <si>
    <t>Gældsrente, %</t>
  </si>
  <si>
    <t>Beløb i 1.000 kr.</t>
  </si>
  <si>
    <t>Vareforbrug</t>
  </si>
  <si>
    <t>Finansielle indtægter</t>
  </si>
  <si>
    <t>kr.</t>
  </si>
  <si>
    <t>Personaleomkostninger</t>
  </si>
  <si>
    <t>Andre eksterne omkostninger mv.</t>
  </si>
  <si>
    <t>Anlægsaktiver</t>
  </si>
  <si>
    <t>Varebeholdninger</t>
  </si>
  <si>
    <t>Tilgodehavender fra salg</t>
  </si>
  <si>
    <t>Indekstal for kapitaltilpasningsevne:</t>
  </si>
  <si>
    <t>Soliditet og likviditet:</t>
  </si>
  <si>
    <t>Soliditetsgrad, %</t>
  </si>
  <si>
    <t>Gældsandel, %</t>
  </si>
  <si>
    <t>Likviditetsgrad, %</t>
  </si>
  <si>
    <t>Konto-nummer</t>
  </si>
  <si>
    <t>Kontonavn</t>
  </si>
  <si>
    <t>Debet</t>
  </si>
  <si>
    <t>Kredit</t>
  </si>
  <si>
    <t>Varesalg</t>
  </si>
  <si>
    <t>Salgsfremmende omkostninger</t>
  </si>
  <si>
    <t>Lokaleomkostninger</t>
  </si>
  <si>
    <t>Øvrige omkostninger</t>
  </si>
  <si>
    <t>Afskrivning på driftsmateriel og inventar</t>
  </si>
  <si>
    <t>Finansielle omkostninger</t>
  </si>
  <si>
    <t>Skat af årets resultat</t>
  </si>
  <si>
    <t>Driftsmateriel og inventar</t>
  </si>
  <si>
    <t>Akkumulerede afskrivninger på driftsmateriel og inventar</t>
  </si>
  <si>
    <t>Varelager</t>
  </si>
  <si>
    <t>Periodeafgrænsningsposter</t>
  </si>
  <si>
    <t>Bankindestående</t>
  </si>
  <si>
    <t>Reserver</t>
  </si>
  <si>
    <t>Overført overskud</t>
  </si>
  <si>
    <t>Langfristet lån</t>
  </si>
  <si>
    <t>Kreditinstitutter</t>
  </si>
  <si>
    <t>Leverandører af varer og tjenesteydelser</t>
  </si>
  <si>
    <t>Anden gæld</t>
  </si>
  <si>
    <t>I alt</t>
  </si>
  <si>
    <t>Rapportering</t>
  </si>
  <si>
    <t>Anpartskapital</t>
  </si>
  <si>
    <t>%</t>
  </si>
  <si>
    <t>1.</t>
  </si>
  <si>
    <t>Bruttoavance</t>
  </si>
  <si>
    <t>Indtjeningsbidrag</t>
  </si>
  <si>
    <t>Gearing, gange</t>
  </si>
  <si>
    <t>Regnskabs- og nøgletal for Stryhns A/S</t>
  </si>
  <si>
    <t>Kilde: Bearbejdet uddrag af Stryhns A/S' årsrapporter for 2018, 2017 og 2016</t>
  </si>
  <si>
    <t>Omkostninger til råvarer og hjælpematerialer</t>
  </si>
  <si>
    <t>Af- og nedskrivninger</t>
  </si>
  <si>
    <t>Bruttoresultat</t>
  </si>
  <si>
    <t>Likviditetsbudget</t>
  </si>
  <si>
    <t xml:space="preserve"> </t>
  </si>
  <si>
    <t>Afskrivningsplan</t>
  </si>
  <si>
    <t>Til brug for udarbejdelse af likviditetsbudgettet for 2020/21 foreligger der følgende oplysninger:</t>
  </si>
  <si>
    <t>2. halvår 2020</t>
  </si>
  <si>
    <t>1. halvår 2021</t>
  </si>
  <si>
    <t>3.    Virksomhedens kunder betaler kontant</t>
  </si>
  <si>
    <t>5.    Indkøb af varer sker i takt med vareforbruget. Der er aftalt</t>
  </si>
  <si>
    <t xml:space="preserve">       kontant betaling med leverandørerne</t>
  </si>
  <si>
    <t>6.    Kontante kapacitetsomkostninger og renteomkostninger betales</t>
  </si>
  <si>
    <t xml:space="preserve">       i det halvår, som de forbruges</t>
  </si>
  <si>
    <t xml:space="preserve">7.    Der købes inventar for 30.000 i 2. halvår 2020. Beløbet betales </t>
  </si>
  <si>
    <t>8.    Nicklas Tørring regner med at hæve til privatforbrug hver måned</t>
  </si>
  <si>
    <t>Indbetalinger:</t>
  </si>
  <si>
    <t>Kontantsalg</t>
  </si>
  <si>
    <t>Indbetalinger i alt</t>
  </si>
  <si>
    <t>Udbetalinger:</t>
  </si>
  <si>
    <t>Etableringslager</t>
  </si>
  <si>
    <t xml:space="preserve">Kontant varekøb </t>
  </si>
  <si>
    <t>Kontante kapacitetsomkostninger</t>
  </si>
  <si>
    <t>Køb af inventar</t>
  </si>
  <si>
    <t>Privatforbrug</t>
  </si>
  <si>
    <t>Udbetalinger i alt</t>
  </si>
  <si>
    <t>Samlet likviditetsforskydning</t>
  </si>
  <si>
    <t>Likvide midler primo</t>
  </si>
  <si>
    <t>Likvide midler ultimo</t>
  </si>
  <si>
    <t>Indskud fra Nicklas Tørring</t>
  </si>
  <si>
    <t>- Vareforbrug</t>
  </si>
  <si>
    <t>- Afskrivninger på inventar</t>
  </si>
  <si>
    <t>Forventet resultatopgørelse for 2020/21 i kr.</t>
  </si>
  <si>
    <t>Forventet likviditetsbudget for 2020/21 i kr.</t>
  </si>
  <si>
    <t>År</t>
  </si>
  <si>
    <t>Værdi primo</t>
  </si>
  <si>
    <t>Værdi ultimo</t>
  </si>
  <si>
    <t>Årlig afskrivning</t>
  </si>
  <si>
    <t>Levetid, år</t>
  </si>
  <si>
    <t>Aktiver</t>
  </si>
  <si>
    <t>Passiver</t>
  </si>
  <si>
    <t>ANLÆGSAKTIVER</t>
  </si>
  <si>
    <t>EGENKAPITAL</t>
  </si>
  <si>
    <t>Årets resultat</t>
  </si>
  <si>
    <t>OMSÆTNINGSAKTIVER</t>
  </si>
  <si>
    <t>GÆLDSFORPLIGTELSER</t>
  </si>
  <si>
    <t>Langfristede gældsforpligtelser</t>
  </si>
  <si>
    <t>Gældsforpligtelser i alt</t>
  </si>
  <si>
    <t>Passiver i alt</t>
  </si>
  <si>
    <t>Balance pr. 31.12.2019 i kr. 1.000</t>
  </si>
  <si>
    <t>Anskaffelsespris inventar, kr.</t>
  </si>
  <si>
    <t>Saldobalance pr. 31.12.2019 i kr. 1.000</t>
  </si>
  <si>
    <t>Scrapværdi inventar, kr.</t>
  </si>
  <si>
    <t xml:space="preserve">Forpligtelser i alt </t>
  </si>
  <si>
    <t>Udvalgte balanceposter:</t>
  </si>
  <si>
    <t>- Kontante kapacitetsomkostninger</t>
  </si>
  <si>
    <t xml:space="preserve">       med 50 % i 2. halvår 2020 og 50 % i 1. halvår 2021</t>
  </si>
  <si>
    <t>- Renteomkostninger</t>
  </si>
  <si>
    <t>2.    Nicklas Tørring indskyder primo 2. halvår 2020 kontant i virksomheden</t>
  </si>
  <si>
    <t>Renteomkostninger</t>
  </si>
  <si>
    <t>Tilgodehavender hos dattervirksomheder</t>
  </si>
  <si>
    <t>4.    Primo 2. halvår 2020 indkøbes et etableringslager for 20.000, som</t>
  </si>
  <si>
    <t xml:space="preserve">       betales kontant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</si>
</sst>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-* #,##0.00\ _k_r_-;\-* #,##0.00\ _k_r_-;_-* &quot;-&quot;??\ _k_r_-;_-@_-"/>
    <numFmt numFmtId="168" formatCode="&quot;kr.&quot;\ #,##0;[Red]&quot;kr.&quot;\ \-#,##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2" fillId="0" borderId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2" fillId="0" borderId="2" xfId="3" applyNumberFormat="1" applyFont="1" applyBorder="1" applyAlignment="1">
      <alignment horizontal="right" vertical="top" wrapText="1" indent="1"/>
    </xf>
    <xf numFmtId="3" fontId="5" fillId="0" borderId="2" xfId="3" applyNumberFormat="1" applyFont="1" applyBorder="1" applyAlignment="1">
      <alignment horizontal="right" vertical="top" wrapText="1" indent="1"/>
    </xf>
    <xf numFmtId="166" fontId="5" fillId="0" borderId="2" xfId="3" applyNumberFormat="1" applyFont="1" applyBorder="1" applyAlignment="1">
      <alignment horizontal="right" vertical="top" wrapText="1" indent="1"/>
    </xf>
    <xf numFmtId="0" fontId="3" fillId="0" borderId="4" xfId="3" applyNumberFormat="1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13" fillId="0" borderId="0" xfId="7" applyNumberFormat="1" applyFont="1"/>
    <xf numFmtId="0" fontId="0" fillId="0" borderId="0" xfId="0" applyNumberFormat="1"/>
    <xf numFmtId="0" fontId="4" fillId="0" borderId="4" xfId="0" applyFont="1" applyBorder="1" applyAlignment="1">
      <alignment vertical="top" wrapText="1"/>
    </xf>
    <xf numFmtId="3" fontId="0" fillId="0" borderId="0" xfId="0" applyNumberFormat="1"/>
    <xf numFmtId="0" fontId="14" fillId="0" borderId="0" xfId="7" applyFont="1"/>
    <xf numFmtId="0" fontId="2" fillId="0" borderId="0" xfId="7" applyFont="1" applyBorder="1" applyAlignment="1">
      <alignment horizontal="center"/>
    </xf>
    <xf numFmtId="0" fontId="15" fillId="0" borderId="0" xfId="7" applyFont="1"/>
    <xf numFmtId="0" fontId="13" fillId="0" borderId="0" xfId="0" applyFont="1"/>
    <xf numFmtId="0" fontId="7" fillId="0" borderId="0" xfId="0" applyFont="1"/>
    <xf numFmtId="0" fontId="5" fillId="0" borderId="2" xfId="0" applyFont="1" applyBorder="1" applyAlignment="1">
      <alignment vertical="top" wrapText="1"/>
    </xf>
    <xf numFmtId="166" fontId="4" fillId="0" borderId="2" xfId="5" applyNumberFormat="1" applyFont="1" applyBorder="1" applyAlignment="1">
      <alignment horizontal="right" vertical="top" wrapText="1" indent="1"/>
    </xf>
    <xf numFmtId="3" fontId="4" fillId="0" borderId="2" xfId="5" applyNumberFormat="1" applyFont="1" applyBorder="1" applyAlignment="1">
      <alignment horizontal="right" vertical="top" wrapText="1" indent="1"/>
    </xf>
    <xf numFmtId="0" fontId="12" fillId="0" borderId="0" xfId="7"/>
    <xf numFmtId="0" fontId="8" fillId="0" borderId="4" xfId="7" applyFont="1" applyBorder="1" applyAlignment="1">
      <alignment horizontal="right" indent="1"/>
    </xf>
    <xf numFmtId="0" fontId="8" fillId="0" borderId="4" xfId="7" applyFont="1" applyBorder="1"/>
    <xf numFmtId="3" fontId="8" fillId="0" borderId="4" xfId="7" applyNumberFormat="1" applyFont="1" applyBorder="1" applyAlignment="1">
      <alignment horizontal="right" indent="1"/>
    </xf>
    <xf numFmtId="3" fontId="10" fillId="0" borderId="0" xfId="0" applyNumberFormat="1" applyFont="1"/>
    <xf numFmtId="0" fontId="15" fillId="0" borderId="0" xfId="0" applyFont="1"/>
    <xf numFmtId="0" fontId="15" fillId="0" borderId="7" xfId="0" applyFont="1" applyBorder="1"/>
    <xf numFmtId="3" fontId="15" fillId="0" borderId="7" xfId="0" applyNumberFormat="1" applyFont="1" applyBorder="1" applyAlignment="1">
      <alignment horizontal="right" indent="1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indent="1"/>
    </xf>
    <xf numFmtId="0" fontId="15" fillId="0" borderId="6" xfId="0" applyFont="1" applyBorder="1"/>
    <xf numFmtId="3" fontId="15" fillId="0" borderId="6" xfId="0" applyNumberFormat="1" applyFont="1" applyBorder="1" applyAlignment="1">
      <alignment horizontal="right" indent="1"/>
    </xf>
    <xf numFmtId="0" fontId="11" fillId="0" borderId="0" xfId="0" applyFont="1"/>
    <xf numFmtId="0" fontId="11" fillId="0" borderId="0" xfId="0" applyNumberFormat="1" applyFont="1"/>
    <xf numFmtId="0" fontId="1" fillId="0" borderId="1" xfId="0" quotePrefix="1" applyFont="1" applyBorder="1" applyAlignment="1">
      <alignment vertical="top" wrapText="1"/>
    </xf>
    <xf numFmtId="4" fontId="5" fillId="0" borderId="2" xfId="3" applyNumberFormat="1" applyFont="1" applyBorder="1" applyAlignment="1">
      <alignment horizontal="right" vertical="top" wrapText="1" indent="1"/>
    </xf>
    <xf numFmtId="0" fontId="1" fillId="0" borderId="1" xfId="0" applyFont="1" applyBorder="1" applyAlignment="1">
      <alignment vertical="top" wrapText="1"/>
    </xf>
    <xf numFmtId="0" fontId="15" fillId="0" borderId="0" xfId="0" applyNumberFormat="1" applyFont="1"/>
    <xf numFmtId="3" fontId="15" fillId="0" borderId="0" xfId="0" applyNumberFormat="1" applyFont="1" applyBorder="1" applyAlignment="1">
      <alignment horizontal="right" indent="1"/>
    </xf>
    <xf numFmtId="0" fontId="16" fillId="0" borderId="7" xfId="0" applyFont="1" applyBorder="1"/>
    <xf numFmtId="0" fontId="16" fillId="0" borderId="4" xfId="0" applyFont="1" applyFill="1" applyBorder="1"/>
    <xf numFmtId="3" fontId="15" fillId="0" borderId="4" xfId="0" applyNumberFormat="1" applyFont="1" applyBorder="1" applyAlignment="1">
      <alignment horizontal="right" indent="1"/>
    </xf>
    <xf numFmtId="0" fontId="16" fillId="0" borderId="4" xfId="0" applyFont="1" applyBorder="1"/>
    <xf numFmtId="0" fontId="15" fillId="0" borderId="1" xfId="0" quotePrefix="1" applyFont="1" applyBorder="1"/>
    <xf numFmtId="0" fontId="15" fillId="0" borderId="6" xfId="0" quotePrefix="1" applyFont="1" applyBorder="1"/>
    <xf numFmtId="0" fontId="15" fillId="0" borderId="0" xfId="8" applyNumberFormat="1" applyFont="1" applyBorder="1" applyAlignment="1">
      <alignment horizontal="right" indent="1"/>
    </xf>
    <xf numFmtId="0" fontId="7" fillId="2" borderId="4" xfId="0" applyFont="1" applyFill="1" applyBorder="1" applyAlignment="1">
      <alignment horizontal="center"/>
    </xf>
    <xf numFmtId="165" fontId="7" fillId="0" borderId="0" xfId="3" applyNumberFormat="1" applyFont="1"/>
    <xf numFmtId="3" fontId="7" fillId="2" borderId="4" xfId="9" applyNumberFormat="1" applyFont="1" applyFill="1" applyBorder="1" applyAlignment="1">
      <alignment horizontal="right" indent="1"/>
    </xf>
    <xf numFmtId="0" fontId="8" fillId="0" borderId="12" xfId="7" applyFont="1" applyBorder="1"/>
    <xf numFmtId="0" fontId="8" fillId="0" borderId="7" xfId="7" applyFont="1" applyBorder="1" applyAlignment="1">
      <alignment horizontal="right" indent="1"/>
    </xf>
    <xf numFmtId="3" fontId="8" fillId="0" borderId="7" xfId="7" applyNumberFormat="1" applyFont="1" applyBorder="1" applyAlignment="1">
      <alignment horizontal="right" indent="1"/>
    </xf>
    <xf numFmtId="0" fontId="8" fillId="0" borderId="13" xfId="7" applyFont="1" applyBorder="1"/>
    <xf numFmtId="3" fontId="8" fillId="0" borderId="1" xfId="7" applyNumberFormat="1" applyFont="1" applyBorder="1" applyAlignment="1">
      <alignment horizontal="right" indent="1"/>
    </xf>
    <xf numFmtId="3" fontId="8" fillId="0" borderId="6" xfId="7" applyNumberFormat="1" applyFont="1" applyBorder="1" applyAlignment="1">
      <alignment horizontal="right" indent="1"/>
    </xf>
    <xf numFmtId="0" fontId="8" fillId="0" borderId="6" xfId="7" applyFont="1" applyBorder="1" applyAlignment="1">
      <alignment horizontal="right" indent="1"/>
    </xf>
    <xf numFmtId="0" fontId="16" fillId="0" borderId="0" xfId="7" applyFont="1"/>
    <xf numFmtId="0" fontId="8" fillId="0" borderId="6" xfId="7" applyFont="1" applyBorder="1"/>
    <xf numFmtId="0" fontId="15" fillId="0" borderId="6" xfId="7" applyFont="1" applyBorder="1"/>
    <xf numFmtId="0" fontId="9" fillId="0" borderId="13" xfId="7" applyFont="1" applyBorder="1"/>
    <xf numFmtId="0" fontId="8" fillId="0" borderId="0" xfId="7" applyFont="1" applyBorder="1"/>
    <xf numFmtId="0" fontId="8" fillId="0" borderId="5" xfId="7" applyFont="1" applyBorder="1"/>
    <xf numFmtId="3" fontId="12" fillId="0" borderId="0" xfId="7" applyNumberFormat="1"/>
    <xf numFmtId="0" fontId="1" fillId="0" borderId="0" xfId="0" applyFont="1"/>
    <xf numFmtId="0" fontId="0" fillId="0" borderId="4" xfId="0" applyBorder="1"/>
    <xf numFmtId="0" fontId="2" fillId="0" borderId="4" xfId="0" applyFont="1" applyBorder="1"/>
    <xf numFmtId="0" fontId="0" fillId="0" borderId="2" xfId="0" applyBorder="1"/>
    <xf numFmtId="0" fontId="1" fillId="0" borderId="0" xfId="0" applyNumberFormat="1" applyFont="1"/>
    <xf numFmtId="168" fontId="16" fillId="2" borderId="5" xfId="0" applyNumberFormat="1" applyFont="1" applyFill="1" applyBorder="1"/>
    <xf numFmtId="0" fontId="16" fillId="2" borderId="4" xfId="0" applyFont="1" applyFill="1" applyBorder="1" applyAlignment="1">
      <alignment horizontal="center"/>
    </xf>
    <xf numFmtId="0" fontId="16" fillId="2" borderId="5" xfId="0" applyFont="1" applyFill="1" applyBorder="1"/>
    <xf numFmtId="0" fontId="20" fillId="2" borderId="4" xfId="0" applyFont="1" applyFill="1" applyBorder="1" applyAlignment="1">
      <alignment horizontal="center"/>
    </xf>
    <xf numFmtId="0" fontId="8" fillId="0" borderId="3" xfId="7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10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2" borderId="5" xfId="7" applyFont="1" applyFill="1" applyBorder="1" applyAlignment="1">
      <alignment horizontal="center" wrapText="1"/>
    </xf>
    <xf numFmtId="0" fontId="9" fillId="2" borderId="11" xfId="7" applyFont="1" applyFill="1" applyBorder="1" applyAlignment="1">
      <alignment horizontal="center" wrapText="1"/>
    </xf>
    <xf numFmtId="0" fontId="9" fillId="2" borderId="3" xfId="7" applyFont="1" applyFill="1" applyBorder="1" applyAlignment="1">
      <alignment horizontal="center" wrapText="1"/>
    </xf>
    <xf numFmtId="0" fontId="9" fillId="2" borderId="7" xfId="7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7" xfId="7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0" fontId="6" fillId="0" borderId="8" xfId="7" applyFont="1" applyBorder="1" applyAlignment="1">
      <alignment horizontal="center"/>
    </xf>
    <xf numFmtId="0" fontId="6" fillId="0" borderId="10" xfId="7" applyFont="1" applyBorder="1" applyAlignment="1">
      <alignment horizontal="center"/>
    </xf>
    <xf numFmtId="0" fontId="6" fillId="0" borderId="9" xfId="7" applyFont="1" applyBorder="1" applyAlignment="1">
      <alignment horizontal="center"/>
    </xf>
    <xf numFmtId="0" fontId="9" fillId="2" borderId="5" xfId="7" applyFont="1" applyFill="1" applyBorder="1" applyAlignment="1">
      <alignment horizontal="center"/>
    </xf>
    <xf numFmtId="0" fontId="9" fillId="2" borderId="11" xfId="7" applyFont="1" applyFill="1" applyBorder="1" applyAlignment="1">
      <alignment horizontal="center"/>
    </xf>
    <xf numFmtId="0" fontId="9" fillId="2" borderId="3" xfId="7" applyFont="1" applyFill="1" applyBorder="1" applyAlignment="1">
      <alignment horizontal="center"/>
    </xf>
    <xf numFmtId="0" fontId="9" fillId="2" borderId="5" xfId="7" applyFont="1" applyFill="1" applyBorder="1" applyAlignment="1">
      <alignment horizontal="center" vertical="center"/>
    </xf>
    <xf numFmtId="0" fontId="9" fillId="2" borderId="3" xfId="7" applyFont="1" applyFill="1" applyBorder="1" applyAlignment="1">
      <alignment horizontal="center" vertical="center"/>
    </xf>
  </cellXfs>
  <cellStyles count="10">
    <cellStyle name="1000-sep (2 dec) 2" xfId="1" xr:uid="{00000000-0005-0000-0000-000000000000}"/>
    <cellStyle name="1000-sep (2 dec) 3" xfId="2" xr:uid="{00000000-0005-0000-0000-000001000000}"/>
    <cellStyle name="Comma" xfId="3" builtinId="3"/>
    <cellStyle name="Komma 2" xfId="4" xr:uid="{00000000-0005-0000-0000-000003000000}"/>
    <cellStyle name="Komma 3" xfId="5" xr:uid="{00000000-0005-0000-0000-000004000000}"/>
    <cellStyle name="Komma 4" xfId="9" xr:uid="{00000000-0005-0000-0000-000005000000}"/>
    <cellStyle name="Normal" xfId="0" builtinId="0"/>
    <cellStyle name="Normal 2" xfId="6" xr:uid="{00000000-0005-0000-0000-000007000000}"/>
    <cellStyle name="Normal 3" xfId="7" xr:uid="{00000000-0005-0000-0000-000008000000}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zoomScaleNormal="100" workbookViewId="0">
      <selection sqref="A1:D1"/>
    </sheetView>
  </sheetViews>
  <sheetFormatPr defaultRowHeight="12.75" x14ac:dyDescent="0.2"/>
  <cols>
    <col min="1" max="1" width="37.42578125" customWidth="1"/>
    <col min="2" max="4" width="12.5703125" customWidth="1"/>
    <col min="5" max="5" width="11.5703125" bestFit="1" customWidth="1"/>
    <col min="7" max="7" width="10.5703125" bestFit="1" customWidth="1"/>
    <col min="8" max="8" width="10.42578125" bestFit="1" customWidth="1"/>
  </cols>
  <sheetData>
    <row r="1" spans="1:7" ht="21" thickBot="1" x14ac:dyDescent="0.25">
      <c r="A1" s="76" t="s">
        <v>63</v>
      </c>
      <c r="B1" s="77"/>
      <c r="C1" s="77"/>
      <c r="D1" s="78"/>
    </row>
    <row r="2" spans="1:7" x14ac:dyDescent="0.2">
      <c r="A2" s="1"/>
      <c r="B2" s="1"/>
      <c r="C2" s="1"/>
      <c r="D2" s="1"/>
    </row>
    <row r="3" spans="1:7" ht="15.75" x14ac:dyDescent="0.2">
      <c r="A3" s="13" t="s">
        <v>19</v>
      </c>
      <c r="B3" s="8">
        <v>2018</v>
      </c>
      <c r="C3" s="8">
        <v>2017</v>
      </c>
      <c r="D3" s="8">
        <v>2016</v>
      </c>
    </row>
    <row r="4" spans="1:7" x14ac:dyDescent="0.2">
      <c r="A4" s="2" t="s">
        <v>0</v>
      </c>
      <c r="B4" s="3"/>
      <c r="C4" s="3"/>
      <c r="D4" s="3"/>
    </row>
    <row r="5" spans="1:7" x14ac:dyDescent="0.2">
      <c r="A5" s="10" t="s">
        <v>1</v>
      </c>
      <c r="B5" s="5">
        <v>924504</v>
      </c>
      <c r="C5" s="5">
        <v>694647</v>
      </c>
      <c r="D5" s="5">
        <v>623096</v>
      </c>
    </row>
    <row r="6" spans="1:7" ht="12.75" customHeight="1" x14ac:dyDescent="0.2">
      <c r="A6" s="39" t="s">
        <v>65</v>
      </c>
      <c r="B6" s="6">
        <v>-469673</v>
      </c>
      <c r="C6" s="6">
        <v>-345256</v>
      </c>
      <c r="D6" s="6">
        <v>-282649</v>
      </c>
    </row>
    <row r="7" spans="1:7" x14ac:dyDescent="0.2">
      <c r="A7" s="10" t="s">
        <v>24</v>
      </c>
      <c r="B7" s="6">
        <v>-136658</v>
      </c>
      <c r="C7" s="6">
        <v>-114394</v>
      </c>
      <c r="D7" s="6">
        <v>-114913</v>
      </c>
    </row>
    <row r="8" spans="1:7" x14ac:dyDescent="0.2">
      <c r="A8" s="2" t="s">
        <v>67</v>
      </c>
      <c r="B8" s="5">
        <f>SUM(B5:B7)</f>
        <v>318173</v>
      </c>
      <c r="C8" s="5">
        <f>SUM(C5:C7)</f>
        <v>234997</v>
      </c>
      <c r="D8" s="5">
        <f>SUM(D5:D7)</f>
        <v>225534</v>
      </c>
    </row>
    <row r="9" spans="1:7" x14ac:dyDescent="0.2">
      <c r="A9" s="10" t="s">
        <v>23</v>
      </c>
      <c r="B9" s="6">
        <v>-207445</v>
      </c>
      <c r="C9" s="6">
        <v>-154470</v>
      </c>
      <c r="D9" s="6">
        <v>-139556</v>
      </c>
      <c r="F9" s="14"/>
    </row>
    <row r="10" spans="1:7" x14ac:dyDescent="0.2">
      <c r="A10" s="39" t="s">
        <v>66</v>
      </c>
      <c r="B10" s="6">
        <v>-58926</v>
      </c>
      <c r="C10" s="6">
        <v>-34948</v>
      </c>
      <c r="D10" s="6">
        <v>-28748</v>
      </c>
      <c r="F10" s="14"/>
    </row>
    <row r="11" spans="1:7" x14ac:dyDescent="0.2">
      <c r="A11" s="2" t="s">
        <v>9</v>
      </c>
      <c r="B11" s="5">
        <f>SUM(B8:B10)</f>
        <v>51802</v>
      </c>
      <c r="C11" s="5">
        <f>SUM(C8:C10)</f>
        <v>45579</v>
      </c>
      <c r="D11" s="5">
        <f>SUM(D8:D10)</f>
        <v>57230</v>
      </c>
    </row>
    <row r="12" spans="1:7" x14ac:dyDescent="0.2">
      <c r="A12" s="10" t="s">
        <v>21</v>
      </c>
      <c r="B12" s="6">
        <v>409</v>
      </c>
      <c r="C12" s="6">
        <v>183</v>
      </c>
      <c r="D12" s="6">
        <v>261</v>
      </c>
      <c r="F12" s="14"/>
    </row>
    <row r="13" spans="1:7" x14ac:dyDescent="0.2">
      <c r="A13" s="4" t="s">
        <v>8</v>
      </c>
      <c r="B13" s="6">
        <v>-5567</v>
      </c>
      <c r="C13" s="6">
        <v>-2510</v>
      </c>
      <c r="D13" s="6">
        <v>-2156</v>
      </c>
    </row>
    <row r="14" spans="1:7" x14ac:dyDescent="0.2">
      <c r="A14" s="2" t="s">
        <v>10</v>
      </c>
      <c r="B14" s="5">
        <f>SUM(B11:B13)</f>
        <v>46644</v>
      </c>
      <c r="C14" s="5">
        <f>SUM(C11:C13)</f>
        <v>43252</v>
      </c>
      <c r="D14" s="5">
        <f>SUM(D11:D13)</f>
        <v>55335</v>
      </c>
    </row>
    <row r="15" spans="1:7" x14ac:dyDescent="0.2">
      <c r="A15" s="4"/>
      <c r="B15" s="3"/>
      <c r="C15" s="6"/>
      <c r="D15" s="6"/>
      <c r="G15" s="14"/>
    </row>
    <row r="16" spans="1:7" x14ac:dyDescent="0.2">
      <c r="A16" s="2" t="s">
        <v>2</v>
      </c>
      <c r="B16" s="67"/>
      <c r="C16" s="67"/>
      <c r="D16" s="67"/>
    </row>
    <row r="17" spans="1:4" x14ac:dyDescent="0.2">
      <c r="A17" s="10" t="s">
        <v>25</v>
      </c>
      <c r="B17" s="6">
        <v>455335</v>
      </c>
      <c r="C17" s="6">
        <v>484103</v>
      </c>
      <c r="D17" s="6">
        <v>241156</v>
      </c>
    </row>
    <row r="18" spans="1:4" x14ac:dyDescent="0.2">
      <c r="A18" s="4" t="s">
        <v>13</v>
      </c>
      <c r="B18" s="6">
        <v>142066</v>
      </c>
      <c r="C18" s="6">
        <v>177935</v>
      </c>
      <c r="D18" s="6">
        <v>216638</v>
      </c>
    </row>
    <row r="19" spans="1:4" x14ac:dyDescent="0.2">
      <c r="A19" s="2" t="s">
        <v>3</v>
      </c>
      <c r="B19" s="5">
        <f>B17+B18</f>
        <v>597401</v>
      </c>
      <c r="C19" s="5">
        <f t="shared" ref="C19:D19" si="0">C17+C18</f>
        <v>662038</v>
      </c>
      <c r="D19" s="5">
        <f t="shared" si="0"/>
        <v>457794</v>
      </c>
    </row>
    <row r="20" spans="1:4" x14ac:dyDescent="0.2">
      <c r="A20" s="2"/>
      <c r="B20" s="67"/>
      <c r="C20" s="67"/>
      <c r="D20" s="67"/>
    </row>
    <row r="21" spans="1:4" x14ac:dyDescent="0.2">
      <c r="A21" s="4" t="s">
        <v>11</v>
      </c>
      <c r="B21" s="6">
        <f>B19-B22</f>
        <v>175007</v>
      </c>
      <c r="C21" s="6">
        <f>C19-C22</f>
        <v>143615</v>
      </c>
      <c r="D21" s="6">
        <f>D19-D22</f>
        <v>223934</v>
      </c>
    </row>
    <row r="22" spans="1:4" x14ac:dyDescent="0.2">
      <c r="A22" s="37" t="s">
        <v>118</v>
      </c>
      <c r="B22" s="6">
        <f>404924+17470</f>
        <v>422394</v>
      </c>
      <c r="C22" s="6">
        <f>505384+13039</f>
        <v>518423</v>
      </c>
      <c r="D22" s="6">
        <f>227135+6725</f>
        <v>233860</v>
      </c>
    </row>
    <row r="23" spans="1:4" x14ac:dyDescent="0.2">
      <c r="A23" s="2" t="s">
        <v>113</v>
      </c>
      <c r="B23" s="5">
        <f>B21+B22</f>
        <v>597401</v>
      </c>
      <c r="C23" s="5">
        <f t="shared" ref="C23:D23" si="1">C21+C22</f>
        <v>662038</v>
      </c>
      <c r="D23" s="5">
        <f t="shared" si="1"/>
        <v>457794</v>
      </c>
    </row>
    <row r="24" spans="1:4" x14ac:dyDescent="0.2">
      <c r="A24" s="4"/>
      <c r="B24" s="67"/>
      <c r="C24" s="67"/>
      <c r="D24" s="67"/>
    </row>
    <row r="25" spans="1:4" x14ac:dyDescent="0.2">
      <c r="A25" s="68" t="s">
        <v>119</v>
      </c>
      <c r="B25" s="69"/>
      <c r="C25" s="69"/>
      <c r="D25" s="69"/>
    </row>
    <row r="26" spans="1:4" x14ac:dyDescent="0.2">
      <c r="A26" s="10" t="s">
        <v>26</v>
      </c>
      <c r="B26" s="6">
        <v>41636</v>
      </c>
      <c r="C26" s="6">
        <v>46106</v>
      </c>
      <c r="D26" s="6">
        <v>23113</v>
      </c>
    </row>
    <row r="27" spans="1:4" x14ac:dyDescent="0.2">
      <c r="A27" s="39" t="s">
        <v>27</v>
      </c>
      <c r="B27" s="6">
        <v>89313</v>
      </c>
      <c r="C27" s="6">
        <v>85939</v>
      </c>
      <c r="D27" s="6">
        <v>54087</v>
      </c>
    </row>
    <row r="28" spans="1:4" x14ac:dyDescent="0.2">
      <c r="A28" s="39" t="s">
        <v>125</v>
      </c>
      <c r="B28" s="6">
        <v>0</v>
      </c>
      <c r="C28" s="6">
        <v>38266</v>
      </c>
      <c r="D28" s="6">
        <v>114359</v>
      </c>
    </row>
    <row r="29" spans="1:4" x14ac:dyDescent="0.2">
      <c r="A29" s="4" t="s">
        <v>14</v>
      </c>
      <c r="B29" s="6">
        <v>402342</v>
      </c>
      <c r="C29" s="6">
        <v>502845</v>
      </c>
      <c r="D29" s="6">
        <v>224095</v>
      </c>
    </row>
    <row r="30" spans="1:4" x14ac:dyDescent="0.2">
      <c r="A30" s="4"/>
      <c r="B30" s="20"/>
      <c r="C30" s="7"/>
      <c r="D30" s="7"/>
    </row>
    <row r="31" spans="1:4" x14ac:dyDescent="0.2">
      <c r="A31" s="2" t="s">
        <v>12</v>
      </c>
      <c r="B31" s="67"/>
      <c r="C31" s="67"/>
      <c r="D31" s="67"/>
    </row>
    <row r="32" spans="1:4" x14ac:dyDescent="0.2">
      <c r="A32" s="4" t="s">
        <v>4</v>
      </c>
      <c r="B32" s="7">
        <f>+(B11+B12)/B19*100</f>
        <v>8.739690760477469</v>
      </c>
      <c r="C32" s="7">
        <f>+(C11+C12)/C19*100</f>
        <v>6.9122920436591251</v>
      </c>
      <c r="D32" s="7">
        <f>+(D11+D12)/D19*100</f>
        <v>12.558268566211003</v>
      </c>
    </row>
    <row r="33" spans="1:5" x14ac:dyDescent="0.2">
      <c r="A33" s="4" t="s">
        <v>5</v>
      </c>
      <c r="B33" s="7">
        <f>+(B11+B12)/B5*100</f>
        <v>5.6474606924361606</v>
      </c>
      <c r="C33" s="7">
        <f>+(C11+C12)/C5*100</f>
        <v>6.5878064686092364</v>
      </c>
      <c r="D33" s="7">
        <f>+(D11+D12)/D5*100</f>
        <v>9.2266681217661493</v>
      </c>
      <c r="E33" s="12"/>
    </row>
    <row r="34" spans="1:5" x14ac:dyDescent="0.2">
      <c r="A34" s="4" t="s">
        <v>6</v>
      </c>
      <c r="B34" s="38">
        <f>+B5/B19</f>
        <v>1.5475434423444219</v>
      </c>
      <c r="C34" s="38">
        <f>+C5/C19</f>
        <v>1.0492554808032168</v>
      </c>
      <c r="D34" s="38">
        <f>+D5/D19</f>
        <v>1.3610838062534678</v>
      </c>
      <c r="E34" s="12"/>
    </row>
    <row r="35" spans="1:5" x14ac:dyDescent="0.2">
      <c r="A35" s="10" t="s">
        <v>18</v>
      </c>
      <c r="B35" s="7">
        <f>-B13*100/B22</f>
        <v>1.3179637968342353</v>
      </c>
      <c r="C35" s="7">
        <f>-C13*100/C22</f>
        <v>0.4841606178738212</v>
      </c>
      <c r="D35" s="7">
        <f>-D13*100/D22</f>
        <v>0.9219190968955786</v>
      </c>
      <c r="E35" s="12"/>
    </row>
    <row r="36" spans="1:5" x14ac:dyDescent="0.2">
      <c r="A36" s="4" t="s">
        <v>7</v>
      </c>
      <c r="B36" s="7">
        <f>+B14/B21*100</f>
        <v>26.652648179787093</v>
      </c>
      <c r="C36" s="7">
        <f>+C14/C21*100</f>
        <v>30.11663127110678</v>
      </c>
      <c r="D36" s="7">
        <f>+D14/D21*100</f>
        <v>24.710405744549732</v>
      </c>
      <c r="E36" s="12"/>
    </row>
    <row r="37" spans="1:5" x14ac:dyDescent="0.2">
      <c r="A37" s="10" t="s">
        <v>62</v>
      </c>
      <c r="B37" s="38">
        <f>B22/B21</f>
        <v>2.4135834566617334</v>
      </c>
      <c r="C37" s="38">
        <f>C22/C21</f>
        <v>3.6098109528948927</v>
      </c>
      <c r="D37" s="38">
        <f>D22/D21</f>
        <v>1.0443255602097046</v>
      </c>
      <c r="E37" s="12"/>
    </row>
    <row r="38" spans="1:5" x14ac:dyDescent="0.2">
      <c r="A38" s="4"/>
      <c r="B38" s="3"/>
      <c r="C38" s="7"/>
      <c r="D38" s="7"/>
      <c r="E38" s="12"/>
    </row>
    <row r="39" spans="1:5" x14ac:dyDescent="0.2">
      <c r="A39" s="2" t="s">
        <v>15</v>
      </c>
      <c r="B39" s="67"/>
      <c r="C39" s="67"/>
      <c r="D39" s="67"/>
      <c r="E39" s="12"/>
    </row>
    <row r="40" spans="1:5" ht="12.75" customHeight="1" x14ac:dyDescent="0.2">
      <c r="A40" s="39" t="s">
        <v>1</v>
      </c>
      <c r="B40" s="6">
        <f>+B5/$D$5*100</f>
        <v>148.37264241786175</v>
      </c>
      <c r="C40" s="6">
        <f>+C5/$D$5*100</f>
        <v>111.48314224453375</v>
      </c>
      <c r="D40" s="6">
        <v>100</v>
      </c>
      <c r="E40" s="12"/>
    </row>
    <row r="41" spans="1:5" ht="12.6" customHeight="1" x14ac:dyDescent="0.2">
      <c r="A41" s="39" t="s">
        <v>65</v>
      </c>
      <c r="B41" s="6">
        <f>+B6/$D$6*100</f>
        <v>166.16828646130006</v>
      </c>
      <c r="C41" s="6">
        <f>+C6/$D$6*100</f>
        <v>122.15008721063934</v>
      </c>
      <c r="D41" s="6">
        <v>100</v>
      </c>
      <c r="E41" s="12"/>
    </row>
    <row r="42" spans="1:5" x14ac:dyDescent="0.2">
      <c r="A42" s="10" t="s">
        <v>24</v>
      </c>
      <c r="B42" s="6">
        <f>+B7/$D$7*100</f>
        <v>118.92301132160851</v>
      </c>
      <c r="C42" s="6">
        <f>+C7/$D$7*100</f>
        <v>99.548353972135445</v>
      </c>
      <c r="D42" s="6">
        <v>100</v>
      </c>
      <c r="E42" s="12"/>
    </row>
    <row r="43" spans="1:5" x14ac:dyDescent="0.2">
      <c r="A43" s="10" t="s">
        <v>23</v>
      </c>
      <c r="B43" s="6">
        <f>+B9/$D$9*100</f>
        <v>148.64642150821177</v>
      </c>
      <c r="C43" s="6">
        <f>+C9/$D$9*100</f>
        <v>110.68674940525666</v>
      </c>
      <c r="D43" s="6">
        <v>100</v>
      </c>
      <c r="E43" s="12"/>
    </row>
    <row r="44" spans="1:5" x14ac:dyDescent="0.2">
      <c r="A44" s="39" t="s">
        <v>66</v>
      </c>
      <c r="B44" s="6">
        <f>+B10/$D$10*100</f>
        <v>204.97425907889246</v>
      </c>
      <c r="C44" s="6">
        <f>+C10/$D$10*100</f>
        <v>121.56671768470851</v>
      </c>
      <c r="D44" s="6">
        <v>100</v>
      </c>
      <c r="E44" s="12"/>
    </row>
    <row r="45" spans="1:5" x14ac:dyDescent="0.2">
      <c r="A45" s="10"/>
      <c r="B45" s="3"/>
      <c r="C45" s="21"/>
      <c r="D45" s="21"/>
      <c r="E45" s="12"/>
    </row>
    <row r="46" spans="1:5" x14ac:dyDescent="0.2">
      <c r="A46" s="2" t="s">
        <v>28</v>
      </c>
      <c r="B46" s="67"/>
      <c r="C46" s="67"/>
      <c r="D46" s="67"/>
      <c r="E46" s="12"/>
    </row>
    <row r="47" spans="1:5" x14ac:dyDescent="0.2">
      <c r="A47" s="10" t="s">
        <v>1</v>
      </c>
      <c r="B47" s="22">
        <f>B5/$D$5*100</f>
        <v>148.37264241786175</v>
      </c>
      <c r="C47" s="22">
        <f>C5/$D$5*100</f>
        <v>111.48314224453375</v>
      </c>
      <c r="D47" s="22">
        <v>100</v>
      </c>
      <c r="E47" s="12"/>
    </row>
    <row r="48" spans="1:5" x14ac:dyDescent="0.2">
      <c r="A48" s="10" t="s">
        <v>25</v>
      </c>
      <c r="B48" s="22">
        <f>B17/$D$17*100</f>
        <v>188.81346514289504</v>
      </c>
      <c r="C48" s="22">
        <f>C17/$D$17*100</f>
        <v>200.74267279271507</v>
      </c>
      <c r="D48" s="22">
        <v>100</v>
      </c>
      <c r="E48" s="12"/>
    </row>
    <row r="49" spans="1:5" x14ac:dyDescent="0.2">
      <c r="A49" s="10" t="s">
        <v>26</v>
      </c>
      <c r="B49" s="22">
        <f>B26/$D$26*100</f>
        <v>180.14104616449617</v>
      </c>
      <c r="C49" s="22">
        <f>C26/$D$26*100</f>
        <v>199.48081166443129</v>
      </c>
      <c r="D49" s="22">
        <v>100</v>
      </c>
      <c r="E49" s="12"/>
    </row>
    <row r="50" spans="1:5" x14ac:dyDescent="0.2">
      <c r="A50" s="39" t="s">
        <v>27</v>
      </c>
      <c r="B50" s="22">
        <f>B27/$D$27*100</f>
        <v>165.12840423761716</v>
      </c>
      <c r="C50" s="22">
        <f>C27/$D$27*100</f>
        <v>158.89030635827464</v>
      </c>
      <c r="D50" s="22">
        <f>D27*100/$D27</f>
        <v>100</v>
      </c>
      <c r="E50" s="12"/>
    </row>
    <row r="51" spans="1:5" x14ac:dyDescent="0.2">
      <c r="A51" s="39" t="s">
        <v>125</v>
      </c>
      <c r="B51" s="22">
        <f t="shared" ref="B51:C51" si="2">B28*100/$D28</f>
        <v>0</v>
      </c>
      <c r="C51" s="22">
        <f t="shared" si="2"/>
        <v>33.461292945898442</v>
      </c>
      <c r="D51" s="22">
        <f>D28*100/$D28</f>
        <v>100</v>
      </c>
      <c r="E51" s="12"/>
    </row>
    <row r="52" spans="1:5" x14ac:dyDescent="0.2">
      <c r="A52" s="10"/>
      <c r="B52" s="22"/>
      <c r="C52" s="22"/>
      <c r="D52" s="22"/>
      <c r="E52" s="12"/>
    </row>
    <row r="53" spans="1:5" x14ac:dyDescent="0.2">
      <c r="A53" s="2" t="s">
        <v>29</v>
      </c>
      <c r="B53" s="67"/>
      <c r="C53" s="67"/>
      <c r="D53" s="67"/>
      <c r="E53" s="12"/>
    </row>
    <row r="54" spans="1:5" x14ac:dyDescent="0.2">
      <c r="A54" s="10" t="s">
        <v>30</v>
      </c>
      <c r="B54" s="21">
        <f>B21/B19*100</f>
        <v>29.29472833155619</v>
      </c>
      <c r="C54" s="21">
        <f>C21/C19*100</f>
        <v>21.692863551639029</v>
      </c>
      <c r="D54" s="21">
        <f>D21/D19*100</f>
        <v>48.91588793212668</v>
      </c>
      <c r="E54" s="12"/>
    </row>
    <row r="55" spans="1:5" x14ac:dyDescent="0.2">
      <c r="A55" s="10" t="s">
        <v>31</v>
      </c>
      <c r="B55" s="21">
        <f>B22/B19*100</f>
        <v>70.705271668443814</v>
      </c>
      <c r="C55" s="21">
        <f>C22/C19*100</f>
        <v>78.307136448360964</v>
      </c>
      <c r="D55" s="21">
        <f>D22/D19*100</f>
        <v>51.08411206787332</v>
      </c>
      <c r="E55" s="12"/>
    </row>
    <row r="56" spans="1:5" s="35" customFormat="1" x14ac:dyDescent="0.2">
      <c r="A56" s="10" t="s">
        <v>32</v>
      </c>
      <c r="B56" s="21">
        <f>B18/B29*100</f>
        <v>35.309761347311493</v>
      </c>
      <c r="C56" s="21">
        <f>C18/C29*100</f>
        <v>35.385655619524904</v>
      </c>
      <c r="D56" s="21">
        <f>D18/D29*100</f>
        <v>96.672393404582877</v>
      </c>
      <c r="E56" s="36"/>
    </row>
    <row r="57" spans="1:5" s="66" customFormat="1" x14ac:dyDescent="0.2">
      <c r="A57" s="66" t="s">
        <v>64</v>
      </c>
      <c r="E57" s="70"/>
    </row>
    <row r="58" spans="1:5" x14ac:dyDescent="0.2">
      <c r="E58" s="12"/>
    </row>
    <row r="59" spans="1:5" x14ac:dyDescent="0.2">
      <c r="E59" s="12"/>
    </row>
    <row r="60" spans="1:5" x14ac:dyDescent="0.2">
      <c r="E60" s="12"/>
    </row>
    <row r="61" spans="1:5" x14ac:dyDescent="0.2">
      <c r="E61" s="12"/>
    </row>
    <row r="62" spans="1:5" x14ac:dyDescent="0.2">
      <c r="E62" s="12"/>
    </row>
    <row r="63" spans="1:5" x14ac:dyDescent="0.2">
      <c r="E63" s="12"/>
    </row>
    <row r="64" spans="1:5" x14ac:dyDescent="0.2">
      <c r="E64" s="12"/>
    </row>
    <row r="65" spans="5:5" x14ac:dyDescent="0.2">
      <c r="E65" s="12"/>
    </row>
    <row r="66" spans="5:5" x14ac:dyDescent="0.2">
      <c r="E66" s="12"/>
    </row>
    <row r="67" spans="5:5" x14ac:dyDescent="0.2">
      <c r="E67" s="12"/>
    </row>
    <row r="68" spans="5:5" x14ac:dyDescent="0.2">
      <c r="E68" s="12"/>
    </row>
    <row r="69" spans="5:5" x14ac:dyDescent="0.2">
      <c r="E69" s="12"/>
    </row>
    <row r="70" spans="5:5" x14ac:dyDescent="0.2">
      <c r="E70" s="12"/>
    </row>
    <row r="71" spans="5:5" x14ac:dyDescent="0.2">
      <c r="E71" s="12"/>
    </row>
    <row r="72" spans="5:5" x14ac:dyDescent="0.2">
      <c r="E72" s="12"/>
    </row>
    <row r="73" spans="5:5" x14ac:dyDescent="0.2">
      <c r="E73" s="12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zoomScaleNormal="100" workbookViewId="0">
      <selection sqref="A1:I1"/>
    </sheetView>
  </sheetViews>
  <sheetFormatPr defaultRowHeight="12.75" x14ac:dyDescent="0.2"/>
  <cols>
    <col min="1" max="1" width="3.85546875" customWidth="1"/>
    <col min="2" max="2" width="29" customWidth="1"/>
    <col min="3" max="5" width="13.5703125" customWidth="1"/>
    <col min="6" max="6" width="5.42578125" customWidth="1"/>
    <col min="7" max="7" width="30.5703125" customWidth="1"/>
    <col min="8" max="9" width="14.42578125" customWidth="1"/>
  </cols>
  <sheetData>
    <row r="1" spans="1:9" s="27" customFormat="1" ht="20.45" customHeight="1" thickBot="1" x14ac:dyDescent="0.35">
      <c r="A1" s="84" t="s">
        <v>68</v>
      </c>
      <c r="B1" s="85"/>
      <c r="C1" s="85"/>
      <c r="D1" s="85"/>
      <c r="E1" s="85"/>
      <c r="F1" s="85"/>
      <c r="G1" s="85"/>
      <c r="H1" s="85"/>
      <c r="I1" s="86"/>
    </row>
    <row r="3" spans="1:9" s="28" customFormat="1" x14ac:dyDescent="0.2">
      <c r="A3" s="40" t="s">
        <v>71</v>
      </c>
      <c r="B3" s="40"/>
      <c r="C3" s="40"/>
      <c r="D3" s="40"/>
    </row>
    <row r="4" spans="1:9" s="28" customFormat="1" x14ac:dyDescent="0.2">
      <c r="A4" s="40"/>
      <c r="B4" s="40"/>
      <c r="C4" s="40"/>
      <c r="D4" s="40"/>
    </row>
    <row r="5" spans="1:9" s="28" customFormat="1" x14ac:dyDescent="0.2">
      <c r="A5" s="28" t="s">
        <v>59</v>
      </c>
      <c r="B5" s="40"/>
      <c r="C5" s="40"/>
      <c r="D5" s="40"/>
    </row>
    <row r="6" spans="1:9" s="28" customFormat="1" ht="12.95" customHeight="1" x14ac:dyDescent="0.2">
      <c r="B6" s="81" t="s">
        <v>97</v>
      </c>
      <c r="C6" s="82"/>
      <c r="D6" s="82"/>
      <c r="E6" s="83"/>
      <c r="G6" s="80" t="s">
        <v>98</v>
      </c>
      <c r="H6" s="80"/>
      <c r="I6" s="80"/>
    </row>
    <row r="7" spans="1:9" s="28" customFormat="1" x14ac:dyDescent="0.2">
      <c r="B7" s="73"/>
      <c r="C7" s="72" t="s">
        <v>72</v>
      </c>
      <c r="D7" s="72" t="s">
        <v>73</v>
      </c>
      <c r="E7" s="72" t="s">
        <v>55</v>
      </c>
      <c r="G7" s="71"/>
      <c r="H7" s="72" t="s">
        <v>72</v>
      </c>
      <c r="I7" s="72" t="s">
        <v>73</v>
      </c>
    </row>
    <row r="8" spans="1:9" s="28" customFormat="1" x14ac:dyDescent="0.2">
      <c r="B8" s="29" t="s">
        <v>1</v>
      </c>
      <c r="C8" s="30">
        <v>75000</v>
      </c>
      <c r="D8" s="30">
        <v>125000</v>
      </c>
      <c r="E8" s="30">
        <f>SUM(C8:D8)</f>
        <v>200000</v>
      </c>
      <c r="G8" s="42" t="s">
        <v>81</v>
      </c>
      <c r="H8" s="29"/>
      <c r="I8" s="29"/>
    </row>
    <row r="9" spans="1:9" s="28" customFormat="1" x14ac:dyDescent="0.2">
      <c r="B9" s="46" t="s">
        <v>95</v>
      </c>
      <c r="C9" s="32">
        <v>30000</v>
      </c>
      <c r="D9" s="32">
        <v>50000</v>
      </c>
      <c r="E9" s="32">
        <f>SUM(C9:D9)</f>
        <v>80000</v>
      </c>
      <c r="G9" s="33" t="s">
        <v>94</v>
      </c>
      <c r="H9" s="34"/>
      <c r="I9" s="34"/>
    </row>
    <row r="10" spans="1:9" s="28" customFormat="1" x14ac:dyDescent="0.2">
      <c r="B10" s="29" t="s">
        <v>60</v>
      </c>
      <c r="C10" s="30">
        <f>C8-C9</f>
        <v>45000</v>
      </c>
      <c r="D10" s="30">
        <f t="shared" ref="D10:E10" si="0">D8-D9</f>
        <v>75000</v>
      </c>
      <c r="E10" s="30">
        <f t="shared" si="0"/>
        <v>120000</v>
      </c>
      <c r="G10" s="33" t="s">
        <v>82</v>
      </c>
      <c r="H10" s="32"/>
      <c r="I10" s="32"/>
    </row>
    <row r="11" spans="1:9" s="28" customFormat="1" x14ac:dyDescent="0.2">
      <c r="B11" s="46" t="s">
        <v>120</v>
      </c>
      <c r="C11" s="32">
        <v>20000</v>
      </c>
      <c r="D11" s="32">
        <v>20000</v>
      </c>
      <c r="E11" s="32">
        <f>SUM(C11:D11)</f>
        <v>40000</v>
      </c>
      <c r="G11" s="43" t="s">
        <v>83</v>
      </c>
      <c r="H11" s="44"/>
      <c r="I11" s="44"/>
    </row>
    <row r="12" spans="1:9" s="28" customFormat="1" x14ac:dyDescent="0.2">
      <c r="B12" s="29" t="s">
        <v>61</v>
      </c>
      <c r="C12" s="30">
        <f>C10-C11</f>
        <v>25000</v>
      </c>
      <c r="D12" s="30">
        <f t="shared" ref="D12:E12" si="1">D10-D11</f>
        <v>55000</v>
      </c>
      <c r="E12" s="30">
        <f t="shared" si="1"/>
        <v>80000</v>
      </c>
      <c r="G12" s="42" t="s">
        <v>84</v>
      </c>
      <c r="H12" s="30"/>
      <c r="I12" s="30"/>
    </row>
    <row r="13" spans="1:9" s="28" customFormat="1" x14ac:dyDescent="0.2">
      <c r="B13" s="47" t="s">
        <v>96</v>
      </c>
      <c r="C13" s="34">
        <v>6000</v>
      </c>
      <c r="D13" s="34">
        <v>6000</v>
      </c>
      <c r="E13" s="34">
        <f>SUM(C13:D13)</f>
        <v>12000</v>
      </c>
      <c r="G13" s="33" t="s">
        <v>85</v>
      </c>
      <c r="H13" s="34"/>
      <c r="I13" s="34"/>
    </row>
    <row r="14" spans="1:9" s="28" customFormat="1" x14ac:dyDescent="0.2">
      <c r="B14" s="29" t="s">
        <v>17</v>
      </c>
      <c r="C14" s="30">
        <f>C12-C13</f>
        <v>19000</v>
      </c>
      <c r="D14" s="30">
        <f t="shared" ref="D14:E14" si="2">D12-D13</f>
        <v>49000</v>
      </c>
      <c r="E14" s="30">
        <f t="shared" si="2"/>
        <v>68000</v>
      </c>
      <c r="G14" s="33" t="s">
        <v>86</v>
      </c>
      <c r="H14" s="34"/>
      <c r="I14" s="34"/>
    </row>
    <row r="15" spans="1:9" s="28" customFormat="1" x14ac:dyDescent="0.2">
      <c r="B15" s="46" t="s">
        <v>122</v>
      </c>
      <c r="C15" s="32">
        <v>2000</v>
      </c>
      <c r="D15" s="32">
        <v>2000</v>
      </c>
      <c r="E15" s="32">
        <f>SUM(C15:D15)</f>
        <v>4000</v>
      </c>
      <c r="G15" s="33" t="s">
        <v>87</v>
      </c>
      <c r="H15" s="34"/>
      <c r="I15" s="34"/>
    </row>
    <row r="16" spans="1:9" s="28" customFormat="1" x14ac:dyDescent="0.2">
      <c r="B16" s="31" t="s">
        <v>16</v>
      </c>
      <c r="C16" s="32">
        <f>C14-C15</f>
        <v>17000</v>
      </c>
      <c r="D16" s="32">
        <f t="shared" ref="D16:E16" si="3">D14-D15</f>
        <v>47000</v>
      </c>
      <c r="E16" s="32">
        <f t="shared" si="3"/>
        <v>64000</v>
      </c>
      <c r="G16" s="33" t="s">
        <v>124</v>
      </c>
      <c r="H16" s="34"/>
      <c r="I16" s="34"/>
    </row>
    <row r="17" spans="1:9" s="28" customFormat="1" x14ac:dyDescent="0.2">
      <c r="G17" s="33" t="s">
        <v>88</v>
      </c>
      <c r="H17" s="34"/>
      <c r="I17" s="34"/>
    </row>
    <row r="18" spans="1:9" s="28" customFormat="1" x14ac:dyDescent="0.2">
      <c r="A18" s="79" t="s">
        <v>123</v>
      </c>
      <c r="B18" s="79"/>
      <c r="C18" s="79"/>
      <c r="D18" s="79"/>
      <c r="E18" s="41">
        <v>10000</v>
      </c>
      <c r="F18" s="28" t="s">
        <v>22</v>
      </c>
      <c r="G18" s="33" t="s">
        <v>89</v>
      </c>
      <c r="H18" s="32"/>
      <c r="I18" s="32"/>
    </row>
    <row r="19" spans="1:9" s="28" customFormat="1" x14ac:dyDescent="0.2">
      <c r="A19" s="79" t="s">
        <v>74</v>
      </c>
      <c r="B19" s="79"/>
      <c r="C19" s="79"/>
      <c r="D19" s="79"/>
      <c r="E19" s="41"/>
      <c r="G19" s="45" t="s">
        <v>90</v>
      </c>
      <c r="H19" s="44"/>
      <c r="I19" s="44"/>
    </row>
    <row r="20" spans="1:9" s="28" customFormat="1" x14ac:dyDescent="0.2">
      <c r="A20" s="79" t="s">
        <v>126</v>
      </c>
      <c r="B20" s="79"/>
      <c r="C20" s="79"/>
      <c r="D20" s="79"/>
      <c r="E20" s="41">
        <v>20000</v>
      </c>
      <c r="F20" s="28" t="s">
        <v>22</v>
      </c>
      <c r="G20" s="29" t="s">
        <v>91</v>
      </c>
      <c r="H20" s="30"/>
      <c r="I20" s="30"/>
    </row>
    <row r="21" spans="1:9" s="28" customFormat="1" x14ac:dyDescent="0.2">
      <c r="A21" s="79" t="s">
        <v>127</v>
      </c>
      <c r="B21" s="79"/>
      <c r="C21" s="79"/>
      <c r="D21" s="79"/>
      <c r="E21" s="48"/>
      <c r="G21" s="31" t="s">
        <v>92</v>
      </c>
      <c r="H21" s="32"/>
      <c r="I21" s="32"/>
    </row>
    <row r="22" spans="1:9" s="28" customFormat="1" x14ac:dyDescent="0.2">
      <c r="A22" s="79" t="s">
        <v>75</v>
      </c>
      <c r="B22" s="79"/>
      <c r="C22" s="79"/>
      <c r="D22" s="79"/>
      <c r="E22" s="41"/>
      <c r="G22" s="31" t="s">
        <v>93</v>
      </c>
      <c r="H22" s="44"/>
      <c r="I22" s="44"/>
    </row>
    <row r="23" spans="1:9" s="28" customFormat="1" x14ac:dyDescent="0.2">
      <c r="A23" s="79" t="s">
        <v>76</v>
      </c>
      <c r="B23" s="79"/>
      <c r="C23" s="79"/>
      <c r="D23" s="79"/>
      <c r="E23" s="41"/>
    </row>
    <row r="24" spans="1:9" s="28" customFormat="1" x14ac:dyDescent="0.2">
      <c r="A24" s="79" t="s">
        <v>77</v>
      </c>
      <c r="B24" s="79"/>
      <c r="C24" s="79"/>
      <c r="D24" s="79"/>
      <c r="E24" s="41"/>
    </row>
    <row r="25" spans="1:9" s="28" customFormat="1" x14ac:dyDescent="0.2">
      <c r="A25" s="79" t="s">
        <v>78</v>
      </c>
      <c r="B25" s="79"/>
      <c r="C25" s="79"/>
      <c r="D25" s="79"/>
      <c r="E25" s="41"/>
    </row>
    <row r="26" spans="1:9" s="28" customFormat="1" x14ac:dyDescent="0.2">
      <c r="A26" s="79" t="s">
        <v>79</v>
      </c>
      <c r="B26" s="79"/>
      <c r="C26" s="79"/>
      <c r="D26" s="79"/>
      <c r="E26" s="41">
        <v>30000</v>
      </c>
      <c r="F26" s="28" t="s">
        <v>22</v>
      </c>
    </row>
    <row r="27" spans="1:9" s="28" customFormat="1" x14ac:dyDescent="0.2">
      <c r="A27" s="79" t="s">
        <v>121</v>
      </c>
      <c r="B27" s="79"/>
      <c r="C27" s="79"/>
      <c r="D27" s="79"/>
      <c r="E27" s="48">
        <v>50</v>
      </c>
      <c r="F27" s="28" t="s">
        <v>58</v>
      </c>
    </row>
    <row r="28" spans="1:9" s="28" customFormat="1" x14ac:dyDescent="0.2">
      <c r="A28" s="79" t="s">
        <v>80</v>
      </c>
      <c r="B28" s="79"/>
      <c r="C28" s="79"/>
      <c r="D28" s="79"/>
      <c r="E28" s="41">
        <v>5000</v>
      </c>
      <c r="F28" s="28" t="s">
        <v>22</v>
      </c>
    </row>
    <row r="29" spans="1:9" s="28" customFormat="1" x14ac:dyDescent="0.2">
      <c r="E29" s="41"/>
    </row>
    <row r="30" spans="1:9" s="28" customFormat="1" x14ac:dyDescent="0.2">
      <c r="E30"/>
    </row>
  </sheetData>
  <mergeCells count="14">
    <mergeCell ref="G6:I6"/>
    <mergeCell ref="B6:E6"/>
    <mergeCell ref="A1:I1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</mergeCells>
  <pageMargins left="0.7" right="0.7" top="0.75" bottom="0.75" header="0.3" footer="0.3"/>
  <pageSetup paperSize="9" scale="96" orientation="landscape" r:id="rId1"/>
  <headerFooter>
    <oddHeader>&amp;L&amp;F&amp;R&amp;A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zoomScaleNormal="100" workbookViewId="0">
      <selection sqref="A1:D1"/>
    </sheetView>
  </sheetViews>
  <sheetFormatPr defaultColWidth="8.85546875" defaultRowHeight="14.25" x14ac:dyDescent="0.2"/>
  <cols>
    <col min="1" max="1" width="11.7109375" style="19" customWidth="1"/>
    <col min="2" max="4" width="19.7109375" style="19" customWidth="1"/>
    <col min="5" max="16384" width="8.85546875" style="19"/>
  </cols>
  <sheetData>
    <row r="1" spans="1:4" ht="21" thickBot="1" x14ac:dyDescent="0.35">
      <c r="A1" s="87" t="s">
        <v>70</v>
      </c>
      <c r="B1" s="88"/>
      <c r="C1" s="88"/>
      <c r="D1" s="89"/>
    </row>
    <row r="2" spans="1:4" x14ac:dyDescent="0.2">
      <c r="A2" s="19" t="s">
        <v>69</v>
      </c>
    </row>
    <row r="3" spans="1:4" x14ac:dyDescent="0.2">
      <c r="A3" s="91" t="s">
        <v>115</v>
      </c>
      <c r="B3" s="91"/>
      <c r="C3" s="50">
        <v>375000</v>
      </c>
    </row>
    <row r="4" spans="1:4" x14ac:dyDescent="0.2">
      <c r="A4" s="91" t="s">
        <v>117</v>
      </c>
      <c r="B4" s="91"/>
      <c r="C4" s="50">
        <v>60000</v>
      </c>
    </row>
    <row r="5" spans="1:4" x14ac:dyDescent="0.2">
      <c r="A5" s="91" t="s">
        <v>103</v>
      </c>
      <c r="B5" s="91"/>
      <c r="C5" s="50">
        <v>5</v>
      </c>
    </row>
    <row r="7" spans="1:4" ht="15" x14ac:dyDescent="0.25">
      <c r="A7" s="90" t="s">
        <v>99</v>
      </c>
      <c r="B7" s="74" t="s">
        <v>100</v>
      </c>
      <c r="C7" s="74" t="s">
        <v>102</v>
      </c>
      <c r="D7" s="74" t="s">
        <v>101</v>
      </c>
    </row>
    <row r="8" spans="1:4" ht="15" x14ac:dyDescent="0.25">
      <c r="A8" s="90"/>
      <c r="B8" s="74" t="s">
        <v>22</v>
      </c>
      <c r="C8" s="74" t="s">
        <v>22</v>
      </c>
      <c r="D8" s="74" t="s">
        <v>22</v>
      </c>
    </row>
    <row r="9" spans="1:4" x14ac:dyDescent="0.2">
      <c r="A9" s="49">
        <v>1</v>
      </c>
      <c r="B9" s="51"/>
      <c r="C9" s="51"/>
      <c r="D9" s="51"/>
    </row>
    <row r="10" spans="1:4" x14ac:dyDescent="0.2">
      <c r="A10" s="49">
        <v>2</v>
      </c>
      <c r="B10" s="51"/>
      <c r="C10" s="51"/>
      <c r="D10" s="51"/>
    </row>
    <row r="11" spans="1:4" x14ac:dyDescent="0.2">
      <c r="A11" s="49">
        <v>3</v>
      </c>
      <c r="B11" s="51"/>
      <c r="C11" s="51"/>
      <c r="D11" s="51"/>
    </row>
    <row r="12" spans="1:4" x14ac:dyDescent="0.2">
      <c r="A12" s="49">
        <v>4</v>
      </c>
      <c r="B12" s="51"/>
      <c r="C12" s="51"/>
      <c r="D12" s="51"/>
    </row>
    <row r="13" spans="1:4" x14ac:dyDescent="0.2">
      <c r="A13" s="49">
        <v>5</v>
      </c>
      <c r="B13" s="51"/>
      <c r="C13" s="51"/>
      <c r="D13" s="51"/>
    </row>
  </sheetData>
  <mergeCells count="5">
    <mergeCell ref="A1:D1"/>
    <mergeCell ref="A7:A8"/>
    <mergeCell ref="A3:B3"/>
    <mergeCell ref="A4:B4"/>
    <mergeCell ref="A5:B5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zoomScaleNormal="100" workbookViewId="0">
      <selection sqref="A1:D1"/>
    </sheetView>
  </sheetViews>
  <sheetFormatPr defaultColWidth="12.42578125" defaultRowHeight="14.25" x14ac:dyDescent="0.2"/>
  <cols>
    <col min="1" max="1" width="8.140625" style="11" customWidth="1"/>
    <col min="2" max="2" width="46.140625" style="11" bestFit="1" customWidth="1"/>
    <col min="3" max="4" width="10.85546875" style="11" customWidth="1"/>
    <col min="5" max="16384" width="12.42578125" style="11"/>
  </cols>
  <sheetData>
    <row r="1" spans="1:7" ht="21" thickBot="1" x14ac:dyDescent="0.35">
      <c r="A1" s="87" t="s">
        <v>56</v>
      </c>
      <c r="B1" s="88"/>
      <c r="C1" s="88"/>
      <c r="D1" s="89"/>
    </row>
    <row r="2" spans="1:7" x14ac:dyDescent="0.2">
      <c r="A2" s="18"/>
      <c r="B2" s="18"/>
      <c r="C2" s="18"/>
      <c r="D2" s="18"/>
    </row>
    <row r="3" spans="1:7" s="23" customFormat="1" ht="15.75" x14ac:dyDescent="0.25">
      <c r="A3" s="92" t="s">
        <v>116</v>
      </c>
      <c r="B3" s="93"/>
      <c r="C3" s="93"/>
      <c r="D3" s="94"/>
    </row>
    <row r="4" spans="1:7" s="23" customFormat="1" ht="15.6" customHeight="1" x14ac:dyDescent="0.25">
      <c r="A4" s="95" t="s">
        <v>33</v>
      </c>
      <c r="B4" s="97" t="s">
        <v>34</v>
      </c>
      <c r="C4" s="95" t="s">
        <v>35</v>
      </c>
      <c r="D4" s="97" t="s">
        <v>36</v>
      </c>
    </row>
    <row r="5" spans="1:7" s="23" customFormat="1" ht="15.75" x14ac:dyDescent="0.25">
      <c r="A5" s="96"/>
      <c r="B5" s="98"/>
      <c r="C5" s="96"/>
      <c r="D5" s="98"/>
    </row>
    <row r="6" spans="1:7" s="23" customFormat="1" ht="15.75" x14ac:dyDescent="0.25">
      <c r="A6" s="24">
        <v>1100</v>
      </c>
      <c r="B6" s="25" t="s">
        <v>37</v>
      </c>
      <c r="C6" s="26"/>
      <c r="D6" s="26">
        <v>86732</v>
      </c>
    </row>
    <row r="7" spans="1:7" s="23" customFormat="1" ht="15.75" x14ac:dyDescent="0.25">
      <c r="A7" s="24">
        <v>2100</v>
      </c>
      <c r="B7" s="25" t="s">
        <v>20</v>
      </c>
      <c r="C7" s="26">
        <v>39800</v>
      </c>
      <c r="D7" s="26"/>
    </row>
    <row r="8" spans="1:7" s="23" customFormat="1" ht="15.75" x14ac:dyDescent="0.25">
      <c r="A8" s="24">
        <v>3100</v>
      </c>
      <c r="B8" s="25" t="s">
        <v>38</v>
      </c>
      <c r="C8" s="26">
        <v>2738</v>
      </c>
      <c r="D8" s="26"/>
    </row>
    <row r="9" spans="1:7" s="23" customFormat="1" ht="15.75" x14ac:dyDescent="0.25">
      <c r="A9" s="24">
        <v>3200</v>
      </c>
      <c r="B9" s="25" t="s">
        <v>39</v>
      </c>
      <c r="C9" s="26">
        <v>11602</v>
      </c>
      <c r="D9" s="26"/>
    </row>
    <row r="10" spans="1:7" s="23" customFormat="1" ht="15.75" x14ac:dyDescent="0.25">
      <c r="A10" s="24">
        <v>3900</v>
      </c>
      <c r="B10" s="25" t="s">
        <v>40</v>
      </c>
      <c r="C10" s="26">
        <v>5670</v>
      </c>
      <c r="D10" s="26"/>
    </row>
    <row r="11" spans="1:7" s="23" customFormat="1" ht="15.75" x14ac:dyDescent="0.25">
      <c r="A11" s="24">
        <v>4100</v>
      </c>
      <c r="B11" s="25" t="s">
        <v>23</v>
      </c>
      <c r="C11" s="26">
        <v>14055</v>
      </c>
      <c r="D11" s="26"/>
    </row>
    <row r="12" spans="1:7" s="23" customFormat="1" ht="15.75" x14ac:dyDescent="0.25">
      <c r="A12" s="24">
        <v>5200</v>
      </c>
      <c r="B12" s="25" t="s">
        <v>41</v>
      </c>
      <c r="C12" s="26">
        <v>2325</v>
      </c>
      <c r="D12" s="26"/>
    </row>
    <row r="13" spans="1:7" s="23" customFormat="1" ht="15.75" x14ac:dyDescent="0.25">
      <c r="A13" s="24">
        <v>6100</v>
      </c>
      <c r="B13" s="25" t="s">
        <v>21</v>
      </c>
      <c r="C13" s="26"/>
      <c r="D13" s="26">
        <v>255</v>
      </c>
    </row>
    <row r="14" spans="1:7" s="23" customFormat="1" ht="15.75" x14ac:dyDescent="0.25">
      <c r="A14" s="24">
        <v>7200</v>
      </c>
      <c r="B14" s="25" t="s">
        <v>42</v>
      </c>
      <c r="C14" s="26">
        <v>575</v>
      </c>
      <c r="D14" s="26"/>
    </row>
    <row r="15" spans="1:7" s="23" customFormat="1" ht="15.75" x14ac:dyDescent="0.25">
      <c r="A15" s="24">
        <v>8100</v>
      </c>
      <c r="B15" s="25" t="s">
        <v>43</v>
      </c>
      <c r="C15" s="26">
        <v>2325</v>
      </c>
      <c r="D15" s="26"/>
      <c r="G15" s="65"/>
    </row>
    <row r="16" spans="1:7" s="23" customFormat="1" ht="15.75" x14ac:dyDescent="0.25">
      <c r="A16" s="24">
        <v>11130</v>
      </c>
      <c r="B16" s="25" t="s">
        <v>44</v>
      </c>
      <c r="C16" s="26">
        <v>11610</v>
      </c>
      <c r="D16" s="26"/>
      <c r="G16" s="65"/>
    </row>
    <row r="17" spans="1:7" s="23" customFormat="1" ht="15.75" x14ac:dyDescent="0.25">
      <c r="A17" s="24">
        <v>11131</v>
      </c>
      <c r="B17" s="25" t="s">
        <v>45</v>
      </c>
      <c r="C17" s="26"/>
      <c r="D17" s="26">
        <v>4988</v>
      </c>
      <c r="G17" s="65"/>
    </row>
    <row r="18" spans="1:7" s="23" customFormat="1" ht="15.75" x14ac:dyDescent="0.25">
      <c r="A18" s="24">
        <v>12110</v>
      </c>
      <c r="B18" s="25" t="s">
        <v>46</v>
      </c>
      <c r="C18" s="26">
        <v>8700</v>
      </c>
      <c r="D18" s="26"/>
    </row>
    <row r="19" spans="1:7" s="23" customFormat="1" ht="15.75" x14ac:dyDescent="0.25">
      <c r="A19" s="24">
        <v>12210</v>
      </c>
      <c r="B19" s="25" t="s">
        <v>27</v>
      </c>
      <c r="C19" s="26">
        <v>638</v>
      </c>
      <c r="D19" s="26"/>
    </row>
    <row r="20" spans="1:7" s="23" customFormat="1" ht="15.75" x14ac:dyDescent="0.25">
      <c r="A20" s="24">
        <v>12220</v>
      </c>
      <c r="B20" s="25" t="s">
        <v>47</v>
      </c>
      <c r="C20" s="26">
        <v>255</v>
      </c>
      <c r="D20" s="26"/>
    </row>
    <row r="21" spans="1:7" s="23" customFormat="1" ht="15.75" x14ac:dyDescent="0.25">
      <c r="A21" s="24">
        <v>12320</v>
      </c>
      <c r="B21" s="25" t="s">
        <v>48</v>
      </c>
      <c r="C21" s="26">
        <v>3075</v>
      </c>
      <c r="D21" s="26"/>
    </row>
    <row r="22" spans="1:7" s="23" customFormat="1" ht="15.75" x14ac:dyDescent="0.25">
      <c r="A22" s="24">
        <v>13110</v>
      </c>
      <c r="B22" s="25" t="s">
        <v>57</v>
      </c>
      <c r="C22" s="26"/>
      <c r="D22" s="26">
        <v>1875</v>
      </c>
    </row>
    <row r="23" spans="1:7" s="23" customFormat="1" ht="15.75" x14ac:dyDescent="0.25">
      <c r="A23" s="24">
        <v>13210</v>
      </c>
      <c r="B23" s="25" t="s">
        <v>49</v>
      </c>
      <c r="C23" s="26"/>
      <c r="D23" s="26">
        <v>1388</v>
      </c>
    </row>
    <row r="24" spans="1:7" s="23" customFormat="1" ht="15.75" x14ac:dyDescent="0.25">
      <c r="A24" s="24">
        <v>13310</v>
      </c>
      <c r="B24" s="25" t="s">
        <v>50</v>
      </c>
      <c r="C24" s="26"/>
      <c r="D24" s="26">
        <v>2092</v>
      </c>
    </row>
    <row r="25" spans="1:7" s="23" customFormat="1" ht="15.75" x14ac:dyDescent="0.25">
      <c r="A25" s="24">
        <v>14110</v>
      </c>
      <c r="B25" s="25" t="s">
        <v>51</v>
      </c>
      <c r="C25" s="26"/>
      <c r="D25" s="26">
        <v>1013</v>
      </c>
    </row>
    <row r="26" spans="1:7" s="23" customFormat="1" ht="15.75" x14ac:dyDescent="0.25">
      <c r="A26" s="24">
        <v>15210</v>
      </c>
      <c r="B26" s="25" t="s">
        <v>52</v>
      </c>
      <c r="C26" s="26"/>
      <c r="D26" s="26">
        <v>562</v>
      </c>
    </row>
    <row r="27" spans="1:7" s="23" customFormat="1" ht="15.75" x14ac:dyDescent="0.25">
      <c r="A27" s="24">
        <v>15220</v>
      </c>
      <c r="B27" s="25" t="s">
        <v>53</v>
      </c>
      <c r="C27" s="26"/>
      <c r="D27" s="26">
        <v>2115</v>
      </c>
    </row>
    <row r="28" spans="1:7" s="23" customFormat="1" ht="15.75" x14ac:dyDescent="0.25">
      <c r="A28" s="24">
        <v>15240</v>
      </c>
      <c r="B28" s="25" t="s">
        <v>54</v>
      </c>
      <c r="C28" s="26"/>
      <c r="D28" s="26">
        <v>2348</v>
      </c>
    </row>
    <row r="29" spans="1:7" s="23" customFormat="1" ht="15.75" x14ac:dyDescent="0.25">
      <c r="A29" s="24" t="s">
        <v>55</v>
      </c>
      <c r="B29" s="75"/>
      <c r="C29" s="26">
        <f>SUM(C6:C28)</f>
        <v>103368</v>
      </c>
      <c r="D29" s="26">
        <f>SUM(D6:D28)</f>
        <v>103368</v>
      </c>
    </row>
    <row r="30" spans="1:7" s="23" customFormat="1" ht="15.75" x14ac:dyDescent="0.25"/>
    <row r="31" spans="1:7" s="23" customFormat="1" ht="15.75" x14ac:dyDescent="0.25"/>
  </sheetData>
  <mergeCells count="6">
    <mergeCell ref="A1:D1"/>
    <mergeCell ref="A3:D3"/>
    <mergeCell ref="A4:A5"/>
    <mergeCell ref="B4:B5"/>
    <mergeCell ref="C4:C5"/>
    <mergeCell ref="D4:D5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zoomScaleNormal="100" workbookViewId="0">
      <selection sqref="A1:D1"/>
    </sheetView>
  </sheetViews>
  <sheetFormatPr defaultColWidth="8.85546875" defaultRowHeight="12.75" x14ac:dyDescent="0.2"/>
  <cols>
    <col min="1" max="1" width="26.85546875" style="9" customWidth="1"/>
    <col min="2" max="2" width="10.5703125" style="9" customWidth="1"/>
    <col min="3" max="3" width="34.85546875" style="9" customWidth="1"/>
    <col min="4" max="4" width="10.5703125" style="9" customWidth="1"/>
    <col min="5" max="16384" width="8.85546875" style="9"/>
  </cols>
  <sheetData>
    <row r="1" spans="1:13" s="15" customFormat="1" ht="20.45" customHeight="1" thickBot="1" x14ac:dyDescent="0.35">
      <c r="A1" s="99" t="s">
        <v>56</v>
      </c>
      <c r="B1" s="100"/>
      <c r="C1" s="100"/>
      <c r="D1" s="101"/>
    </row>
    <row r="2" spans="1:13" s="15" customFormat="1" ht="14.1" customHeight="1" x14ac:dyDescent="0.2">
      <c r="A2" s="16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17" customFormat="1" x14ac:dyDescent="0.2">
      <c r="A3" s="102" t="s">
        <v>114</v>
      </c>
      <c r="B3" s="103"/>
      <c r="C3" s="103"/>
      <c r="D3" s="104"/>
    </row>
    <row r="4" spans="1:13" s="17" customFormat="1" x14ac:dyDescent="0.2">
      <c r="A4" s="105" t="s">
        <v>104</v>
      </c>
      <c r="B4" s="106"/>
      <c r="C4" s="105" t="s">
        <v>105</v>
      </c>
      <c r="D4" s="106"/>
    </row>
    <row r="5" spans="1:13" s="17" customFormat="1" x14ac:dyDescent="0.2">
      <c r="A5" s="52" t="s">
        <v>106</v>
      </c>
      <c r="B5" s="53"/>
      <c r="C5" s="52" t="s">
        <v>107</v>
      </c>
      <c r="D5" s="54"/>
    </row>
    <row r="6" spans="1:13" s="17" customFormat="1" x14ac:dyDescent="0.2">
      <c r="A6" s="55" t="s">
        <v>44</v>
      </c>
      <c r="B6" s="56"/>
      <c r="C6" s="55" t="s">
        <v>57</v>
      </c>
      <c r="D6" s="57"/>
    </row>
    <row r="7" spans="1:13" s="17" customFormat="1" x14ac:dyDescent="0.2">
      <c r="A7" s="55"/>
      <c r="B7" s="57"/>
      <c r="C7" s="55" t="s">
        <v>49</v>
      </c>
      <c r="D7" s="57"/>
    </row>
    <row r="8" spans="1:13" s="17" customFormat="1" x14ac:dyDescent="0.2">
      <c r="A8" s="55"/>
      <c r="B8" s="57"/>
      <c r="C8" s="55" t="s">
        <v>50</v>
      </c>
      <c r="D8" s="57"/>
    </row>
    <row r="9" spans="1:13" s="17" customFormat="1" x14ac:dyDescent="0.2">
      <c r="A9" s="55"/>
      <c r="B9" s="58"/>
      <c r="C9" s="55" t="s">
        <v>108</v>
      </c>
      <c r="D9" s="57"/>
    </row>
    <row r="10" spans="1:13" s="17" customFormat="1" x14ac:dyDescent="0.2">
      <c r="A10" s="55" t="s">
        <v>109</v>
      </c>
      <c r="B10" s="58"/>
      <c r="C10" s="55"/>
      <c r="D10" s="26"/>
    </row>
    <row r="11" spans="1:13" s="17" customFormat="1" x14ac:dyDescent="0.2">
      <c r="A11" s="55" t="s">
        <v>46</v>
      </c>
      <c r="B11" s="57"/>
      <c r="C11" s="55" t="s">
        <v>110</v>
      </c>
      <c r="D11" s="57"/>
    </row>
    <row r="12" spans="1:13" s="17" customFormat="1" x14ac:dyDescent="0.2">
      <c r="A12" s="55" t="s">
        <v>27</v>
      </c>
      <c r="B12" s="57"/>
      <c r="C12" s="59" t="s">
        <v>111</v>
      </c>
      <c r="D12" s="57"/>
    </row>
    <row r="13" spans="1:13" s="17" customFormat="1" x14ac:dyDescent="0.2">
      <c r="A13" s="60" t="s">
        <v>47</v>
      </c>
      <c r="B13" s="57"/>
      <c r="C13" s="55" t="s">
        <v>51</v>
      </c>
      <c r="D13" s="56"/>
    </row>
    <row r="14" spans="1:13" s="17" customFormat="1" x14ac:dyDescent="0.2">
      <c r="A14" s="55" t="s">
        <v>48</v>
      </c>
      <c r="B14" s="57"/>
      <c r="D14" s="57"/>
    </row>
    <row r="15" spans="1:13" s="17" customFormat="1" x14ac:dyDescent="0.2">
      <c r="A15" s="61"/>
      <c r="B15" s="26"/>
      <c r="C15" s="62" t="s">
        <v>14</v>
      </c>
      <c r="D15" s="57"/>
    </row>
    <row r="16" spans="1:13" s="17" customFormat="1" x14ac:dyDescent="0.2">
      <c r="A16" s="55"/>
      <c r="B16" s="58"/>
      <c r="C16" s="63" t="s">
        <v>52</v>
      </c>
      <c r="D16" s="57"/>
    </row>
    <row r="17" spans="1:4" s="17" customFormat="1" x14ac:dyDescent="0.2">
      <c r="A17" s="55"/>
      <c r="B17" s="58"/>
      <c r="C17" s="55" t="s">
        <v>53</v>
      </c>
      <c r="D17" s="57"/>
    </row>
    <row r="18" spans="1:4" s="17" customFormat="1" x14ac:dyDescent="0.2">
      <c r="A18" s="55"/>
      <c r="B18" s="58"/>
      <c r="C18" s="55" t="s">
        <v>54</v>
      </c>
      <c r="D18" s="56"/>
    </row>
    <row r="19" spans="1:4" s="17" customFormat="1" x14ac:dyDescent="0.2">
      <c r="A19" s="55"/>
      <c r="B19" s="58"/>
      <c r="C19" s="55"/>
      <c r="D19" s="56"/>
    </row>
    <row r="20" spans="1:4" s="17" customFormat="1" x14ac:dyDescent="0.2">
      <c r="A20" s="55"/>
      <c r="B20" s="58"/>
      <c r="C20" s="55"/>
      <c r="D20" s="58"/>
    </row>
    <row r="21" spans="1:4" s="17" customFormat="1" x14ac:dyDescent="0.2">
      <c r="A21" s="55"/>
      <c r="B21" s="58"/>
      <c r="C21" s="55"/>
      <c r="D21" s="58"/>
    </row>
    <row r="22" spans="1:4" s="17" customFormat="1" x14ac:dyDescent="0.2">
      <c r="A22" s="55"/>
      <c r="B22" s="58"/>
      <c r="C22" s="55" t="s">
        <v>112</v>
      </c>
      <c r="D22" s="26"/>
    </row>
    <row r="23" spans="1:4" s="17" customFormat="1" x14ac:dyDescent="0.2">
      <c r="A23" s="55"/>
      <c r="B23" s="58"/>
      <c r="C23" s="55"/>
      <c r="D23" s="57"/>
    </row>
    <row r="24" spans="1:4" s="17" customFormat="1" x14ac:dyDescent="0.2">
      <c r="A24" s="64" t="s">
        <v>3</v>
      </c>
      <c r="B24" s="26"/>
      <c r="C24" s="64" t="s">
        <v>113</v>
      </c>
      <c r="D24" s="26"/>
    </row>
    <row r="25" spans="1:4" s="17" customFormat="1" x14ac:dyDescent="0.2"/>
  </sheetData>
  <mergeCells count="4">
    <mergeCell ref="A1:D1"/>
    <mergeCell ref="A3:D3"/>
    <mergeCell ref="A4:B4"/>
    <mergeCell ref="C4:D4"/>
  </mergeCells>
  <pageMargins left="0.7" right="0.7" top="0.75" bottom="0.75" header="0.3" footer="0.3"/>
  <pageSetup paperSize="9" orientation="portrait" r:id="rId1"/>
  <headerFooter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Bilag 1 </vt:lpstr>
      <vt:lpstr>Bilag 2</vt:lpstr>
      <vt:lpstr> Bilag 3</vt:lpstr>
      <vt:lpstr>Bilag 4</vt:lpstr>
      <vt:lpstr>Bilag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2020-02-06T10:39:36Z</cp:lastPrinted>
  <dcterms:created xsi:type="dcterms:W3CDTF">2009-12-13T11:41:50Z</dcterms:created>
  <dcterms:modified xsi:type="dcterms:W3CDTF">2020-02-06T10:40:18Z</dcterms:modified>
</cp:coreProperties>
</file>