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gitale opgaver\2021_foraar\193788_HHX_ny_hhx211_VOEKB_01062021_Virksomhedsokonomi_B\cd_0\files\"/>
    </mc:Choice>
  </mc:AlternateContent>
  <xr:revisionPtr revIDLastSave="0" documentId="8_{B06A2A64-1620-4862-B818-B4734F9001E3}" xr6:coauthVersionLast="45" xr6:coauthVersionMax="45" xr10:uidLastSave="{00000000-0000-0000-0000-000000000000}"/>
  <bookViews>
    <workbookView xWindow="1890" yWindow="810" windowWidth="14400" windowHeight="7370" xr2:uid="{00000000-000D-0000-FFFF-FFFF00000000}"/>
  </bookViews>
  <sheets>
    <sheet name="Bilag 1 " sheetId="6" r:id="rId1"/>
    <sheet name="Bilag 2" sheetId="29" r:id="rId2"/>
    <sheet name="Bilag 3" sheetId="30" r:id="rId3"/>
    <sheet name="Bilag 4" sheetId="32" r:id="rId4"/>
    <sheet name="Bilag 5" sheetId="2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32" l="1"/>
  <c r="C29" i="32"/>
  <c r="B8" i="30" l="1"/>
  <c r="D12" i="6" l="1"/>
  <c r="D6" i="6"/>
  <c r="C6" i="6"/>
  <c r="B6" i="6"/>
  <c r="D49" i="6" l="1"/>
  <c r="C19" i="6" l="1"/>
  <c r="D19" i="6"/>
  <c r="B19" i="6"/>
  <c r="C34" i="6" l="1"/>
  <c r="B53" i="6"/>
  <c r="B8" i="6"/>
  <c r="B11" i="6" s="1"/>
  <c r="B54" i="6"/>
  <c r="C54" i="6"/>
  <c r="D54" i="6"/>
  <c r="C53" i="6"/>
  <c r="D53" i="6"/>
  <c r="B49" i="6"/>
  <c r="C49" i="6"/>
  <c r="B48" i="6"/>
  <c r="C48" i="6"/>
  <c r="B47" i="6"/>
  <c r="C47" i="6"/>
  <c r="B46" i="6"/>
  <c r="C46" i="6"/>
  <c r="B43" i="6"/>
  <c r="B42" i="6"/>
  <c r="B41" i="6"/>
  <c r="B40" i="6"/>
  <c r="B39" i="6"/>
  <c r="C43" i="6"/>
  <c r="C42" i="6"/>
  <c r="D34" i="6"/>
  <c r="B33" i="6"/>
  <c r="C33" i="6"/>
  <c r="D33" i="6"/>
  <c r="D8" i="6"/>
  <c r="D11" i="6" s="1"/>
  <c r="D14" i="6" s="1"/>
  <c r="C8" i="6"/>
  <c r="C11" i="6" s="1"/>
  <c r="C14" i="6" s="1"/>
  <c r="C41" i="6"/>
  <c r="C40" i="6"/>
  <c r="C39" i="6"/>
  <c r="B34" i="6"/>
  <c r="B52" i="6" l="1"/>
  <c r="B23" i="6"/>
  <c r="C36" i="6"/>
  <c r="C23" i="6"/>
  <c r="D52" i="6"/>
  <c r="D23" i="6"/>
  <c r="D35" i="6"/>
  <c r="B36" i="6"/>
  <c r="D36" i="6"/>
  <c r="C52" i="6"/>
  <c r="D32" i="6"/>
  <c r="D31" i="6"/>
  <c r="C35" i="6"/>
  <c r="C32" i="6"/>
  <c r="C31" i="6"/>
  <c r="B14" i="6"/>
  <c r="B35" i="6" s="1"/>
  <c r="B31" i="6"/>
  <c r="B32" i="6"/>
</calcChain>
</file>

<file path=xl/sharedStrings.xml><?xml version="1.0" encoding="utf-8"?>
<sst xmlns="http://schemas.openxmlformats.org/spreadsheetml/2006/main" count="136" uniqueCount="106">
  <si>
    <t>Uddrag af resultatopgørelse</t>
  </si>
  <si>
    <t>Nettoomsætning</t>
  </si>
  <si>
    <t>Uddrag af balance</t>
  </si>
  <si>
    <t>Aktiver i alt</t>
  </si>
  <si>
    <t>Afkastningsgrad, %</t>
  </si>
  <si>
    <t>Overskudsgrad, %</t>
  </si>
  <si>
    <t>Aktivernes omsætningshastighed, gange</t>
  </si>
  <si>
    <t>Egenkapitalens forrentning, %</t>
  </si>
  <si>
    <t xml:space="preserve">Finansielle omkostninger </t>
  </si>
  <si>
    <t xml:space="preserve">Resultat af primær drift </t>
  </si>
  <si>
    <t xml:space="preserve">Resultat før skat </t>
  </si>
  <si>
    <t>Egenkapital</t>
  </si>
  <si>
    <t>Rentabilitet:</t>
  </si>
  <si>
    <t>Omsætningsaktiver</t>
  </si>
  <si>
    <t>Kortfristede gældsforpligtelser</t>
  </si>
  <si>
    <t>Indekstal for indtjeningsevne:</t>
  </si>
  <si>
    <t>Gældsrente, %</t>
  </si>
  <si>
    <t>Beløb i 1.000 kr.</t>
  </si>
  <si>
    <t>Vareforbrug</t>
  </si>
  <si>
    <t>Finansielle indtægter</t>
  </si>
  <si>
    <t>kr.</t>
  </si>
  <si>
    <t>Personaleomkostninger</t>
  </si>
  <si>
    <t>Anlægsaktiver</t>
  </si>
  <si>
    <t>Varebeholdninger</t>
  </si>
  <si>
    <t>Tilgodehavender fra salg</t>
  </si>
  <si>
    <t>Indekstal for kapitaltilpasningsevne:</t>
  </si>
  <si>
    <t>Soliditet og likviditet:</t>
  </si>
  <si>
    <t>Soliditetsgrad, %</t>
  </si>
  <si>
    <t>Gældsandel, %</t>
  </si>
  <si>
    <t>Likviditetsgrad, %</t>
  </si>
  <si>
    <t>Konto-nummer</t>
  </si>
  <si>
    <t>Kontonavn</t>
  </si>
  <si>
    <t>Debet</t>
  </si>
  <si>
    <t>Kredit</t>
  </si>
  <si>
    <t>Varesalg</t>
  </si>
  <si>
    <t>Salgsfremmende omkostninger</t>
  </si>
  <si>
    <t>Lokaleomkostninger</t>
  </si>
  <si>
    <t>Øvrige omkostninger</t>
  </si>
  <si>
    <t>Afskrivning på driftsmateriel og inventar</t>
  </si>
  <si>
    <t>Finansielle omkostninger</t>
  </si>
  <si>
    <t>Skat af årets resultat</t>
  </si>
  <si>
    <t>Driftsmateriel og inventar</t>
  </si>
  <si>
    <t>Akkumulerede afskrivninger på driftsmateriel og inventar</t>
  </si>
  <si>
    <t>Varelager</t>
  </si>
  <si>
    <t>Periodeafgrænsningsposter</t>
  </si>
  <si>
    <t>Bankindestående</t>
  </si>
  <si>
    <t>Reserver</t>
  </si>
  <si>
    <t>Overført overskud</t>
  </si>
  <si>
    <t>Langfristet lån</t>
  </si>
  <si>
    <t>Kreditinstitutter</t>
  </si>
  <si>
    <t>Leverandører af varer og tjenesteydelser</t>
  </si>
  <si>
    <t>Anden gæld</t>
  </si>
  <si>
    <t>I alt</t>
  </si>
  <si>
    <t>Rapportering</t>
  </si>
  <si>
    <t>Gearing, gange</t>
  </si>
  <si>
    <t>Af- og nedskrivninger</t>
  </si>
  <si>
    <t>Bruttoresultat</t>
  </si>
  <si>
    <t>Aktiver</t>
  </si>
  <si>
    <t>Passiver</t>
  </si>
  <si>
    <t>ANLÆGSAKTIVER</t>
  </si>
  <si>
    <t>EGENKAPITAL</t>
  </si>
  <si>
    <t>Årets resultat</t>
  </si>
  <si>
    <t>OMSÆTNINGSAKTIVER</t>
  </si>
  <si>
    <t>GÆLDSFORPLIGTELSER</t>
  </si>
  <si>
    <t>Langfristede gældsforpligtelser</t>
  </si>
  <si>
    <t>Gældsforpligtelser i alt</t>
  </si>
  <si>
    <t>Passiver i alt</t>
  </si>
  <si>
    <t xml:space="preserve">Forpligtelser i alt </t>
  </si>
  <si>
    <t>Udvalgte balanceposter:</t>
  </si>
  <si>
    <t>2018/19</t>
  </si>
  <si>
    <t>2017/18</t>
  </si>
  <si>
    <t>2016/17</t>
  </si>
  <si>
    <t>Regnskabs- og nøgletal for JBS A/S</t>
  </si>
  <si>
    <t>Kalkulation og indtjening</t>
  </si>
  <si>
    <t>Opstart af virksomhed</t>
  </si>
  <si>
    <t>Etableringsbudget</t>
  </si>
  <si>
    <t>Kapitalbehov i alt</t>
  </si>
  <si>
    <t>Forudsætninger</t>
  </si>
  <si>
    <t>Aktiekapital</t>
  </si>
  <si>
    <t>Kilde: Bearbejdet uddrag af JBS A/S' årsrapporter for 2018/19, 2017/18 og 2016/17.</t>
  </si>
  <si>
    <t>Omkostninger til råvarer og hjælpematerialer mv.</t>
  </si>
  <si>
    <t>Andre eksterne omkostninger</t>
  </si>
  <si>
    <t>Finansieringsbudget</t>
  </si>
  <si>
    <t>Parti fodboldtrøjer fra AC Milan, stk.</t>
  </si>
  <si>
    <t>Indkøbspris pr. stk., EURO</t>
  </si>
  <si>
    <t>Kurs for 100 EURO, kr.</t>
  </si>
  <si>
    <t>Forsikringspræmie, %</t>
  </si>
  <si>
    <t>Fragt pr. fodboldtrøje, kr.</t>
  </si>
  <si>
    <t>Spedition for hele partiet, kr.</t>
  </si>
  <si>
    <t>Salgspris, kr.</t>
  </si>
  <si>
    <t>Salgsmateriale, kr.</t>
  </si>
  <si>
    <t>Indskud fra ejer</t>
  </si>
  <si>
    <t>Månedlig husleje</t>
  </si>
  <si>
    <t>Depositum for 4 måneder</t>
  </si>
  <si>
    <t>Istandsættelse af forretningslokaler</t>
  </si>
  <si>
    <t>Inventar til forretning og kontor</t>
  </si>
  <si>
    <t>IT-udstyr</t>
  </si>
  <si>
    <t>Udvikling af E-handelsløsning</t>
  </si>
  <si>
    <t>Månedsløn til butiksassistent</t>
  </si>
  <si>
    <t>Anskaffelsessum for varebil</t>
  </si>
  <si>
    <t>Etableringslager</t>
  </si>
  <si>
    <t>Markedsføring ved opstart af virksomheden</t>
  </si>
  <si>
    <t>Krav til likvide midler</t>
  </si>
  <si>
    <t>Lånebehov i alt</t>
  </si>
  <si>
    <t>Saldobalance pr. 30.04.2021 i kr. 1.000</t>
  </si>
  <si>
    <t>Balance pr. 30.04.2021 i kr. 1.000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</si>
</sst>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.0"/>
    <numFmt numFmtId="167" formatCode="_-* #,##0.00\ _k_r_-;\-* #,##0.00\ _k_r_-;_-* &quot;-&quot;??\ _k_r_-;_-@_-"/>
    <numFmt numFmtId="168" formatCode="&quot;kr.&quot;\ #,##0;[Red]&quot;kr.&quot;\ \-#,##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1" fillId="0" borderId="0"/>
    <xf numFmtId="43" fontId="14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3" fontId="2" fillId="0" borderId="2" xfId="3" applyNumberFormat="1" applyFont="1" applyBorder="1" applyAlignment="1">
      <alignment horizontal="right" vertical="top" wrapText="1" indent="1"/>
    </xf>
    <xf numFmtId="3" fontId="5" fillId="0" borderId="2" xfId="3" applyNumberFormat="1" applyFont="1" applyBorder="1" applyAlignment="1">
      <alignment horizontal="right" vertical="top" wrapText="1" indent="1"/>
    </xf>
    <xf numFmtId="166" fontId="5" fillId="0" borderId="2" xfId="3" applyNumberFormat="1" applyFont="1" applyBorder="1" applyAlignment="1">
      <alignment horizontal="right" vertical="top" wrapText="1" indent="1"/>
    </xf>
    <xf numFmtId="0" fontId="3" fillId="0" borderId="4" xfId="3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0" fillId="0" borderId="0" xfId="0" applyNumberFormat="1"/>
    <xf numFmtId="0" fontId="4" fillId="0" borderId="4" xfId="0" applyFont="1" applyBorder="1" applyAlignment="1">
      <alignment vertical="top" wrapText="1"/>
    </xf>
    <xf numFmtId="3" fontId="0" fillId="0" borderId="0" xfId="0" applyNumberFormat="1"/>
    <xf numFmtId="0" fontId="12" fillId="0" borderId="0" xfId="7" applyFont="1"/>
    <xf numFmtId="0" fontId="7" fillId="0" borderId="0" xfId="0" applyFont="1"/>
    <xf numFmtId="0" fontId="5" fillId="0" borderId="2" xfId="0" applyFont="1" applyBorder="1" applyAlignment="1">
      <alignment vertical="top" wrapText="1"/>
    </xf>
    <xf numFmtId="166" fontId="4" fillId="0" borderId="2" xfId="5" applyNumberFormat="1" applyFont="1" applyBorder="1" applyAlignment="1">
      <alignment horizontal="right" vertical="top" wrapText="1" indent="1"/>
    </xf>
    <xf numFmtId="3" fontId="4" fillId="0" borderId="2" xfId="5" applyNumberFormat="1" applyFont="1" applyBorder="1" applyAlignment="1">
      <alignment horizontal="right" vertical="top" wrapText="1" indent="1"/>
    </xf>
    <xf numFmtId="0" fontId="11" fillId="0" borderId="0" xfId="7"/>
    <xf numFmtId="0" fontId="8" fillId="0" borderId="4" xfId="7" applyFont="1" applyBorder="1" applyAlignment="1">
      <alignment horizontal="right" indent="1"/>
    </xf>
    <xf numFmtId="0" fontId="8" fillId="0" borderId="4" xfId="7" applyFont="1" applyBorder="1"/>
    <xf numFmtId="3" fontId="8" fillId="0" borderId="4" xfId="7" applyNumberFormat="1" applyFont="1" applyBorder="1" applyAlignment="1">
      <alignment horizontal="right" indent="1"/>
    </xf>
    <xf numFmtId="0" fontId="10" fillId="0" borderId="0" xfId="0" applyFont="1"/>
    <xf numFmtId="0" fontId="10" fillId="0" borderId="0" xfId="0" applyNumberFormat="1" applyFont="1"/>
    <xf numFmtId="0" fontId="1" fillId="0" borderId="1" xfId="0" quotePrefix="1" applyFont="1" applyBorder="1" applyAlignment="1">
      <alignment vertical="top" wrapText="1"/>
    </xf>
    <xf numFmtId="4" fontId="5" fillId="0" borderId="2" xfId="3" applyNumberFormat="1" applyFont="1" applyBorder="1" applyAlignment="1">
      <alignment horizontal="right" vertical="top" wrapText="1" indent="1"/>
    </xf>
    <xf numFmtId="0" fontId="1" fillId="0" borderId="1" xfId="0" applyFont="1" applyBorder="1" applyAlignment="1">
      <alignment vertical="top" wrapText="1"/>
    </xf>
    <xf numFmtId="0" fontId="8" fillId="0" borderId="12" xfId="7" applyFont="1" applyBorder="1"/>
    <xf numFmtId="0" fontId="8" fillId="0" borderId="7" xfId="7" applyFont="1" applyBorder="1" applyAlignment="1">
      <alignment horizontal="right" indent="1"/>
    </xf>
    <xf numFmtId="3" fontId="8" fillId="0" borderId="7" xfId="7" applyNumberFormat="1" applyFont="1" applyBorder="1" applyAlignment="1">
      <alignment horizontal="right" indent="1"/>
    </xf>
    <xf numFmtId="0" fontId="8" fillId="0" borderId="13" xfId="7" applyFont="1" applyBorder="1"/>
    <xf numFmtId="3" fontId="8" fillId="0" borderId="1" xfId="7" applyNumberFormat="1" applyFont="1" applyBorder="1" applyAlignment="1">
      <alignment horizontal="right" indent="1"/>
    </xf>
    <xf numFmtId="3" fontId="8" fillId="0" borderId="6" xfId="7" applyNumberFormat="1" applyFont="1" applyBorder="1" applyAlignment="1">
      <alignment horizontal="right" indent="1"/>
    </xf>
    <xf numFmtId="0" fontId="8" fillId="0" borderId="6" xfId="7" applyFont="1" applyBorder="1" applyAlignment="1">
      <alignment horizontal="right" indent="1"/>
    </xf>
    <xf numFmtId="0" fontId="13" fillId="0" borderId="0" xfId="7" applyFont="1"/>
    <xf numFmtId="0" fontId="8" fillId="0" borderId="6" xfId="7" applyFont="1" applyBorder="1"/>
    <xf numFmtId="0" fontId="12" fillId="0" borderId="6" xfId="7" applyFont="1" applyBorder="1"/>
    <xf numFmtId="0" fontId="9" fillId="0" borderId="13" xfId="7" applyFont="1" applyBorder="1"/>
    <xf numFmtId="0" fontId="8" fillId="0" borderId="0" xfId="7" applyFont="1" applyBorder="1"/>
    <xf numFmtId="0" fontId="8" fillId="0" borderId="5" xfId="7" applyFont="1" applyBorder="1"/>
    <xf numFmtId="0" fontId="1" fillId="0" borderId="0" xfId="0" applyFont="1"/>
    <xf numFmtId="0" fontId="0" fillId="0" borderId="4" xfId="0" applyBorder="1"/>
    <xf numFmtId="0" fontId="2" fillId="0" borderId="4" xfId="0" applyFont="1" applyBorder="1"/>
    <xf numFmtId="0" fontId="0" fillId="0" borderId="2" xfId="0" applyBorder="1"/>
    <xf numFmtId="0" fontId="1" fillId="0" borderId="0" xfId="0" applyNumberFormat="1" applyFont="1"/>
    <xf numFmtId="164" fontId="0" fillId="0" borderId="0" xfId="3" applyFont="1"/>
    <xf numFmtId="0" fontId="7" fillId="0" borderId="0" xfId="0" applyNumberFormat="1" applyFont="1"/>
    <xf numFmtId="3" fontId="7" fillId="0" borderId="0" xfId="0" applyNumberFormat="1" applyFont="1" applyAlignment="1">
      <alignment horizontal="right" indent="1"/>
    </xf>
    <xf numFmtId="0" fontId="1" fillId="0" borderId="4" xfId="0" applyFont="1" applyBorder="1"/>
    <xf numFmtId="165" fontId="0" fillId="0" borderId="4" xfId="3" applyNumberFormat="1" applyFont="1" applyBorder="1"/>
    <xf numFmtId="0" fontId="0" fillId="0" borderId="4" xfId="0" applyBorder="1" applyAlignment="1">
      <alignment horizontal="center"/>
    </xf>
    <xf numFmtId="0" fontId="9" fillId="0" borderId="0" xfId="7" applyFont="1" applyBorder="1" applyAlignment="1">
      <alignment horizontal="center"/>
    </xf>
    <xf numFmtId="0" fontId="8" fillId="0" borderId="0" xfId="7" applyFont="1"/>
    <xf numFmtId="3" fontId="11" fillId="0" borderId="0" xfId="7" applyNumberFormat="1"/>
    <xf numFmtId="4" fontId="7" fillId="0" borderId="0" xfId="0" applyNumberFormat="1" applyFont="1" applyAlignment="1">
      <alignment horizontal="right" indent="1"/>
    </xf>
    <xf numFmtId="168" fontId="16" fillId="2" borderId="5" xfId="6" applyNumberFormat="1" applyFont="1" applyFill="1" applyBorder="1" applyAlignment="1">
      <alignment horizontal="center"/>
    </xf>
    <xf numFmtId="168" fontId="17" fillId="2" borderId="4" xfId="6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68" fontId="16" fillId="2" borderId="5" xfId="6" applyNumberFormat="1" applyFont="1" applyFill="1" applyBorder="1" applyAlignment="1">
      <alignment horizontal="center"/>
    </xf>
    <xf numFmtId="168" fontId="16" fillId="2" borderId="3" xfId="6" applyNumberFormat="1" applyFont="1" applyFill="1" applyBorder="1" applyAlignment="1">
      <alignment horizontal="center"/>
    </xf>
    <xf numFmtId="0" fontId="8" fillId="0" borderId="4" xfId="7" applyFont="1" applyBorder="1" applyAlignment="1">
      <alignment horizontal="left"/>
    </xf>
    <xf numFmtId="0" fontId="15" fillId="0" borderId="8" xfId="7" applyFont="1" applyBorder="1" applyAlignment="1">
      <alignment horizontal="center"/>
    </xf>
    <xf numFmtId="0" fontId="15" fillId="0" borderId="10" xfId="7" applyFont="1" applyBorder="1" applyAlignment="1">
      <alignment horizontal="center"/>
    </xf>
    <xf numFmtId="0" fontId="15" fillId="0" borderId="9" xfId="7" applyFont="1" applyBorder="1" applyAlignment="1">
      <alignment horizontal="center"/>
    </xf>
    <xf numFmtId="0" fontId="9" fillId="2" borderId="5" xfId="7" applyFont="1" applyFill="1" applyBorder="1" applyAlignment="1">
      <alignment horizontal="center" wrapText="1"/>
    </xf>
    <xf numFmtId="0" fontId="9" fillId="2" borderId="11" xfId="7" applyFont="1" applyFill="1" applyBorder="1" applyAlignment="1">
      <alignment horizontal="center" wrapText="1"/>
    </xf>
    <xf numFmtId="0" fontId="9" fillId="2" borderId="3" xfId="7" applyFont="1" applyFill="1" applyBorder="1" applyAlignment="1">
      <alignment horizontal="center" wrapText="1"/>
    </xf>
    <xf numFmtId="0" fontId="9" fillId="2" borderId="7" xfId="7" applyFont="1" applyFill="1" applyBorder="1" applyAlignment="1">
      <alignment horizontal="center" vertical="center" wrapText="1"/>
    </xf>
    <xf numFmtId="0" fontId="8" fillId="2" borderId="1" xfId="7" applyFont="1" applyFill="1" applyBorder="1" applyAlignment="1">
      <alignment horizontal="center" vertical="center" wrapText="1"/>
    </xf>
    <xf numFmtId="0" fontId="9" fillId="2" borderId="4" xfId="7" applyFont="1" applyFill="1" applyBorder="1" applyAlignment="1">
      <alignment horizontal="center" vertical="center"/>
    </xf>
    <xf numFmtId="0" fontId="9" fillId="2" borderId="1" xfId="7" applyFont="1" applyFill="1" applyBorder="1" applyAlignment="1">
      <alignment horizontal="center" vertical="center" wrapText="1"/>
    </xf>
    <xf numFmtId="0" fontId="9" fillId="2" borderId="7" xfId="7" applyFont="1" applyFill="1" applyBorder="1" applyAlignment="1">
      <alignment horizontal="center" vertical="center"/>
    </xf>
    <xf numFmtId="0" fontId="9" fillId="2" borderId="1" xfId="7" applyFont="1" applyFill="1" applyBorder="1" applyAlignment="1">
      <alignment horizontal="center" vertical="center"/>
    </xf>
    <xf numFmtId="0" fontId="9" fillId="2" borderId="5" xfId="7" applyFont="1" applyFill="1" applyBorder="1" applyAlignment="1">
      <alignment horizontal="center"/>
    </xf>
    <xf numFmtId="0" fontId="9" fillId="2" borderId="11" xfId="7" applyFont="1" applyFill="1" applyBorder="1" applyAlignment="1">
      <alignment horizontal="center"/>
    </xf>
    <xf numFmtId="0" fontId="9" fillId="2" borderId="3" xfId="7" applyFont="1" applyFill="1" applyBorder="1" applyAlignment="1">
      <alignment horizontal="center"/>
    </xf>
    <xf numFmtId="0" fontId="9" fillId="2" borderId="5" xfId="7" applyFont="1" applyFill="1" applyBorder="1" applyAlignment="1">
      <alignment horizontal="center" vertical="center"/>
    </xf>
    <xf numFmtId="0" fontId="9" fillId="2" borderId="3" xfId="7" applyFont="1" applyFill="1" applyBorder="1" applyAlignment="1">
      <alignment horizontal="center" vertical="center"/>
    </xf>
  </cellXfs>
  <cellStyles count="9">
    <cellStyle name="1000-sep (2 dec) 2" xfId="1" xr:uid="{00000000-0005-0000-0000-000000000000}"/>
    <cellStyle name="1000-sep (2 dec) 3" xfId="2" xr:uid="{00000000-0005-0000-0000-000001000000}"/>
    <cellStyle name="Comma" xfId="3" builtinId="3"/>
    <cellStyle name="Komma 2" xfId="4" xr:uid="{00000000-0005-0000-0000-000003000000}"/>
    <cellStyle name="Komma 3" xfId="5" xr:uid="{00000000-0005-0000-0000-000004000000}"/>
    <cellStyle name="Komma 4" xfId="8" xr:uid="{00000000-0005-0000-0000-000005000000}"/>
    <cellStyle name="Normal" xfId="0" builtinId="0"/>
    <cellStyle name="Normal 2" xfId="6" xr:uid="{00000000-0005-0000-0000-000007000000}"/>
    <cellStyle name="Normal 3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tabSelected="1" zoomScaleNormal="100" workbookViewId="0">
      <selection sqref="A1:D1"/>
    </sheetView>
  </sheetViews>
  <sheetFormatPr defaultRowHeight="12.5" x14ac:dyDescent="0.25"/>
  <cols>
    <col min="1" max="1" width="40.1796875" customWidth="1"/>
    <col min="2" max="4" width="12.54296875" customWidth="1"/>
    <col min="5" max="5" width="11.54296875" bestFit="1" customWidth="1"/>
    <col min="7" max="7" width="10.54296875" bestFit="1" customWidth="1"/>
    <col min="8" max="8" width="10.453125" bestFit="1" customWidth="1"/>
  </cols>
  <sheetData>
    <row r="1" spans="1:7" ht="20.5" thickBot="1" x14ac:dyDescent="0.3">
      <c r="A1" s="57" t="s">
        <v>72</v>
      </c>
      <c r="B1" s="58"/>
      <c r="C1" s="58"/>
      <c r="D1" s="59"/>
    </row>
    <row r="2" spans="1:7" x14ac:dyDescent="0.25">
      <c r="A2" s="1"/>
      <c r="B2" s="1"/>
      <c r="C2" s="1"/>
      <c r="D2" s="1"/>
    </row>
    <row r="3" spans="1:7" ht="15.5" x14ac:dyDescent="0.25">
      <c r="A3" s="11" t="s">
        <v>17</v>
      </c>
      <c r="B3" s="8" t="s">
        <v>69</v>
      </c>
      <c r="C3" s="8" t="s">
        <v>70</v>
      </c>
      <c r="D3" s="8" t="s">
        <v>71</v>
      </c>
    </row>
    <row r="4" spans="1:7" ht="13" x14ac:dyDescent="0.25">
      <c r="A4" s="2" t="s">
        <v>0</v>
      </c>
      <c r="B4" s="3"/>
      <c r="C4" s="3"/>
      <c r="D4" s="3"/>
    </row>
    <row r="5" spans="1:7" ht="13" x14ac:dyDescent="0.25">
      <c r="A5" s="9" t="s">
        <v>1</v>
      </c>
      <c r="B5" s="5">
        <v>321605</v>
      </c>
      <c r="C5" s="5">
        <v>317316</v>
      </c>
      <c r="D5" s="5">
        <v>340453</v>
      </c>
    </row>
    <row r="6" spans="1:7" ht="12.75" customHeight="1" x14ac:dyDescent="0.25">
      <c r="A6" s="26" t="s">
        <v>80</v>
      </c>
      <c r="B6" s="6">
        <f>-173225+7417</f>
        <v>-165808</v>
      </c>
      <c r="C6" s="6">
        <f>-164352-2260</f>
        <v>-166612</v>
      </c>
      <c r="D6" s="6">
        <f>-188307+3147</f>
        <v>-185160</v>
      </c>
    </row>
    <row r="7" spans="1:7" x14ac:dyDescent="0.25">
      <c r="A7" s="26" t="s">
        <v>81</v>
      </c>
      <c r="B7" s="6">
        <v>-48415</v>
      </c>
      <c r="C7" s="6">
        <v>-47668</v>
      </c>
      <c r="D7" s="6">
        <v>-48732</v>
      </c>
    </row>
    <row r="8" spans="1:7" ht="13" x14ac:dyDescent="0.25">
      <c r="A8" s="2" t="s">
        <v>56</v>
      </c>
      <c r="B8" s="5">
        <f>SUM(B5:B7)</f>
        <v>107382</v>
      </c>
      <c r="C8" s="5">
        <f>SUM(C5:C7)</f>
        <v>103036</v>
      </c>
      <c r="D8" s="5">
        <f>SUM(D5:D7)</f>
        <v>106561</v>
      </c>
    </row>
    <row r="9" spans="1:7" x14ac:dyDescent="0.25">
      <c r="A9" s="9" t="s">
        <v>21</v>
      </c>
      <c r="B9" s="6">
        <v>-84758</v>
      </c>
      <c r="C9" s="6">
        <v>-79255</v>
      </c>
      <c r="D9" s="6">
        <v>-82593</v>
      </c>
      <c r="F9" s="12"/>
    </row>
    <row r="10" spans="1:7" x14ac:dyDescent="0.25">
      <c r="A10" s="26" t="s">
        <v>55</v>
      </c>
      <c r="B10" s="6">
        <v>-6331</v>
      </c>
      <c r="C10" s="6">
        <v>-6847</v>
      </c>
      <c r="D10" s="6">
        <v>-7078</v>
      </c>
      <c r="F10" s="12"/>
    </row>
    <row r="11" spans="1:7" ht="13" x14ac:dyDescent="0.25">
      <c r="A11" s="2" t="s">
        <v>9</v>
      </c>
      <c r="B11" s="5">
        <f>SUM(B8:B10)</f>
        <v>16293</v>
      </c>
      <c r="C11" s="5">
        <f>SUM(C8:C10)</f>
        <v>16934</v>
      </c>
      <c r="D11" s="5">
        <f>SUM(D8:D10)</f>
        <v>16890</v>
      </c>
    </row>
    <row r="12" spans="1:7" x14ac:dyDescent="0.25">
      <c r="A12" s="9" t="s">
        <v>19</v>
      </c>
      <c r="B12" s="6">
        <v>139</v>
      </c>
      <c r="C12" s="6">
        <v>36</v>
      </c>
      <c r="D12" s="6">
        <f>23+71</f>
        <v>94</v>
      </c>
      <c r="F12" s="12"/>
    </row>
    <row r="13" spans="1:7" x14ac:dyDescent="0.25">
      <c r="A13" s="4" t="s">
        <v>8</v>
      </c>
      <c r="B13" s="6">
        <v>-968</v>
      </c>
      <c r="C13" s="6">
        <v>-969</v>
      </c>
      <c r="D13" s="6">
        <v>-1006</v>
      </c>
    </row>
    <row r="14" spans="1:7" ht="13" x14ac:dyDescent="0.25">
      <c r="A14" s="2" t="s">
        <v>10</v>
      </c>
      <c r="B14" s="5">
        <f>SUM(B11:B13)</f>
        <v>15464</v>
      </c>
      <c r="C14" s="5">
        <f>SUM(C11:C13)</f>
        <v>16001</v>
      </c>
      <c r="D14" s="5">
        <f>SUM(D11:D13)</f>
        <v>15978</v>
      </c>
    </row>
    <row r="15" spans="1:7" ht="13" x14ac:dyDescent="0.25">
      <c r="A15" s="4"/>
      <c r="B15" s="3"/>
      <c r="C15" s="6"/>
      <c r="D15" s="6"/>
      <c r="G15" s="12"/>
    </row>
    <row r="16" spans="1:7" ht="13" x14ac:dyDescent="0.25">
      <c r="A16" s="2" t="s">
        <v>2</v>
      </c>
      <c r="B16" s="41"/>
      <c r="C16" s="41"/>
      <c r="D16" s="41"/>
    </row>
    <row r="17" spans="1:8" x14ac:dyDescent="0.25">
      <c r="A17" s="9" t="s">
        <v>22</v>
      </c>
      <c r="B17" s="6">
        <v>58163</v>
      </c>
      <c r="C17" s="6">
        <v>53251</v>
      </c>
      <c r="D17" s="6">
        <v>57778</v>
      </c>
    </row>
    <row r="18" spans="1:8" x14ac:dyDescent="0.25">
      <c r="A18" s="4" t="s">
        <v>13</v>
      </c>
      <c r="B18" s="6">
        <v>225850</v>
      </c>
      <c r="C18" s="6">
        <v>200201</v>
      </c>
      <c r="D18" s="6">
        <v>213300</v>
      </c>
    </row>
    <row r="19" spans="1:8" ht="13" x14ac:dyDescent="0.25">
      <c r="A19" s="2" t="s">
        <v>3</v>
      </c>
      <c r="B19" s="5">
        <f>B17+B18</f>
        <v>284013</v>
      </c>
      <c r="C19" s="5">
        <f t="shared" ref="C19:D19" si="0">C17+C18</f>
        <v>253452</v>
      </c>
      <c r="D19" s="5">
        <f t="shared" si="0"/>
        <v>271078</v>
      </c>
      <c r="G19" s="12"/>
    </row>
    <row r="20" spans="1:8" ht="13" x14ac:dyDescent="0.25">
      <c r="A20" s="2"/>
      <c r="B20" s="41"/>
      <c r="C20" s="41"/>
      <c r="D20" s="41"/>
    </row>
    <row r="21" spans="1:8" x14ac:dyDescent="0.25">
      <c r="A21" s="4" t="s">
        <v>11</v>
      </c>
      <c r="B21" s="6">
        <v>146724</v>
      </c>
      <c r="C21" s="6">
        <v>139886</v>
      </c>
      <c r="D21" s="6">
        <v>131571</v>
      </c>
    </row>
    <row r="22" spans="1:8" x14ac:dyDescent="0.25">
      <c r="A22" s="24" t="s">
        <v>67</v>
      </c>
      <c r="B22" s="6">
        <v>137289</v>
      </c>
      <c r="C22" s="6">
        <v>113566</v>
      </c>
      <c r="D22" s="6">
        <v>139507</v>
      </c>
    </row>
    <row r="23" spans="1:8" ht="13" x14ac:dyDescent="0.25">
      <c r="A23" s="2" t="s">
        <v>66</v>
      </c>
      <c r="B23" s="5">
        <f>B21+B22</f>
        <v>284013</v>
      </c>
      <c r="C23" s="5">
        <f t="shared" ref="C23:D23" si="1">C21+C22</f>
        <v>253452</v>
      </c>
      <c r="D23" s="5">
        <f t="shared" si="1"/>
        <v>271078</v>
      </c>
    </row>
    <row r="24" spans="1:8" x14ac:dyDescent="0.25">
      <c r="A24" s="4"/>
      <c r="B24" s="41"/>
      <c r="C24" s="41"/>
      <c r="D24" s="41"/>
    </row>
    <row r="25" spans="1:8" ht="13" x14ac:dyDescent="0.3">
      <c r="A25" s="42" t="s">
        <v>68</v>
      </c>
      <c r="B25" s="43"/>
      <c r="C25" s="43"/>
      <c r="D25" s="43"/>
    </row>
    <row r="26" spans="1:8" x14ac:dyDescent="0.25">
      <c r="A26" s="9" t="s">
        <v>23</v>
      </c>
      <c r="B26" s="6">
        <v>154800</v>
      </c>
      <c r="C26" s="6">
        <v>138826</v>
      </c>
      <c r="D26" s="6">
        <v>144456</v>
      </c>
    </row>
    <row r="27" spans="1:8" x14ac:dyDescent="0.25">
      <c r="A27" s="26" t="s">
        <v>24</v>
      </c>
      <c r="B27" s="6">
        <v>57267</v>
      </c>
      <c r="C27" s="6">
        <v>55137</v>
      </c>
      <c r="D27" s="6">
        <v>48943</v>
      </c>
    </row>
    <row r="28" spans="1:8" x14ac:dyDescent="0.25">
      <c r="A28" s="4" t="s">
        <v>14</v>
      </c>
      <c r="B28" s="6">
        <v>119781</v>
      </c>
      <c r="C28" s="6">
        <v>92940</v>
      </c>
      <c r="D28" s="6">
        <v>115576</v>
      </c>
    </row>
    <row r="29" spans="1:8" x14ac:dyDescent="0.25">
      <c r="A29" s="4"/>
      <c r="B29" s="15"/>
      <c r="C29" s="7"/>
      <c r="D29" s="7"/>
    </row>
    <row r="30" spans="1:8" ht="13" x14ac:dyDescent="0.25">
      <c r="A30" s="2" t="s">
        <v>12</v>
      </c>
      <c r="B30" s="41"/>
      <c r="C30" s="41"/>
      <c r="D30" s="41"/>
    </row>
    <row r="31" spans="1:8" x14ac:dyDescent="0.25">
      <c r="A31" s="4" t="s">
        <v>4</v>
      </c>
      <c r="B31" s="7">
        <f>+(B11+B12)/B19*100</f>
        <v>5.7856506568361308</v>
      </c>
      <c r="C31" s="7">
        <f>+(C11+C12)/C19*100</f>
        <v>6.6955478749427897</v>
      </c>
      <c r="D31" s="7">
        <f>+(D11+D12)/D19*100</f>
        <v>6.26535535897417</v>
      </c>
      <c r="F31" s="45"/>
      <c r="G31" s="45"/>
      <c r="H31" s="45"/>
    </row>
    <row r="32" spans="1:8" x14ac:dyDescent="0.25">
      <c r="A32" s="4" t="s">
        <v>5</v>
      </c>
      <c r="B32" s="7">
        <f>+(B11+B12)/B5*100</f>
        <v>5.1093732995444725</v>
      </c>
      <c r="C32" s="7">
        <f>+(C11+C12)/C5*100</f>
        <v>5.3479811922499971</v>
      </c>
      <c r="D32" s="7">
        <f>+(D11+D12)/D5*100</f>
        <v>4.9886474785065786</v>
      </c>
      <c r="E32" s="10"/>
    </row>
    <row r="33" spans="1:5" x14ac:dyDescent="0.25">
      <c r="A33" s="4" t="s">
        <v>6</v>
      </c>
      <c r="B33" s="25">
        <f>+B5/B19</f>
        <v>1.1323601384443669</v>
      </c>
      <c r="C33" s="25">
        <f>+C5/C19</f>
        <v>1.2519767056484068</v>
      </c>
      <c r="D33" s="25">
        <f>+D5/D19</f>
        <v>1.2559226495694966</v>
      </c>
      <c r="E33" s="10"/>
    </row>
    <row r="34" spans="1:5" x14ac:dyDescent="0.25">
      <c r="A34" s="9" t="s">
        <v>16</v>
      </c>
      <c r="B34" s="7">
        <f>-B13*100/B22</f>
        <v>0.70508198034802494</v>
      </c>
      <c r="C34" s="7">
        <f>-C13*100/C22</f>
        <v>0.85324833136678235</v>
      </c>
      <c r="D34" s="7">
        <f>-D13*100/D22</f>
        <v>0.72111076863526558</v>
      </c>
      <c r="E34" s="10"/>
    </row>
    <row r="35" spans="1:5" x14ac:dyDescent="0.25">
      <c r="A35" s="4" t="s">
        <v>7</v>
      </c>
      <c r="B35" s="7">
        <f>+B14/B21*100</f>
        <v>10.539516370873205</v>
      </c>
      <c r="C35" s="7">
        <f>+C14/C21*100</f>
        <v>11.438600002859472</v>
      </c>
      <c r="D35" s="7">
        <f>+D14/D21*100</f>
        <v>12.144013498415305</v>
      </c>
      <c r="E35" s="10"/>
    </row>
    <row r="36" spans="1:5" x14ac:dyDescent="0.25">
      <c r="A36" s="9" t="s">
        <v>54</v>
      </c>
      <c r="B36" s="25">
        <f>B22/B21</f>
        <v>0.93569559172323546</v>
      </c>
      <c r="C36" s="25">
        <f>C22/C21</f>
        <v>0.81184678952861611</v>
      </c>
      <c r="D36" s="25">
        <f>D22/D21</f>
        <v>1.0603172431614869</v>
      </c>
      <c r="E36" s="10"/>
    </row>
    <row r="37" spans="1:5" ht="13" x14ac:dyDescent="0.25">
      <c r="A37" s="4"/>
      <c r="B37" s="3"/>
      <c r="C37" s="7"/>
      <c r="D37" s="7"/>
      <c r="E37" s="10"/>
    </row>
    <row r="38" spans="1:5" ht="13" x14ac:dyDescent="0.25">
      <c r="A38" s="2" t="s">
        <v>15</v>
      </c>
      <c r="B38" s="41"/>
      <c r="C38" s="41"/>
      <c r="D38" s="41"/>
      <c r="E38" s="10"/>
    </row>
    <row r="39" spans="1:5" ht="12.75" customHeight="1" x14ac:dyDescent="0.25">
      <c r="A39" s="26" t="s">
        <v>1</v>
      </c>
      <c r="B39" s="6">
        <f>+B5/$D$5*100</f>
        <v>94.463846698369522</v>
      </c>
      <c r="C39" s="6">
        <f>+C5/$D$5*100</f>
        <v>93.204054597844632</v>
      </c>
      <c r="D39" s="6">
        <v>100</v>
      </c>
      <c r="E39" s="10"/>
    </row>
    <row r="40" spans="1:5" ht="12.65" customHeight="1" x14ac:dyDescent="0.25">
      <c r="A40" s="26" t="s">
        <v>80</v>
      </c>
      <c r="B40" s="6">
        <f>+B6/$D$6*100</f>
        <v>89.548498595809036</v>
      </c>
      <c r="C40" s="6">
        <f>+C6/$D$6*100</f>
        <v>89.982717649600346</v>
      </c>
      <c r="D40" s="6">
        <v>100</v>
      </c>
      <c r="E40" s="10"/>
    </row>
    <row r="41" spans="1:5" x14ac:dyDescent="0.25">
      <c r="A41" s="26" t="s">
        <v>81</v>
      </c>
      <c r="B41" s="6">
        <f>+B7/$D$7*100</f>
        <v>99.349503406385949</v>
      </c>
      <c r="C41" s="6">
        <f>+C7/$D$7*100</f>
        <v>97.816629729951572</v>
      </c>
      <c r="D41" s="6">
        <v>100</v>
      </c>
      <c r="E41" s="10"/>
    </row>
    <row r="42" spans="1:5" x14ac:dyDescent="0.25">
      <c r="A42" s="9" t="s">
        <v>21</v>
      </c>
      <c r="B42" s="6">
        <f>+B9/$D$9*100</f>
        <v>102.6212875183127</v>
      </c>
      <c r="C42" s="6">
        <f>+C9/$D$9*100</f>
        <v>95.958495271996412</v>
      </c>
      <c r="D42" s="6">
        <v>100</v>
      </c>
      <c r="E42" s="10"/>
    </row>
    <row r="43" spans="1:5" x14ac:dyDescent="0.25">
      <c r="A43" s="26" t="s">
        <v>55</v>
      </c>
      <c r="B43" s="6">
        <f>+B10/$D$10*100</f>
        <v>89.446171234812084</v>
      </c>
      <c r="C43" s="6">
        <f>+C10/$D$10*100</f>
        <v>96.736366205142701</v>
      </c>
      <c r="D43" s="6">
        <v>100</v>
      </c>
      <c r="E43" s="10"/>
    </row>
    <row r="44" spans="1:5" ht="13" x14ac:dyDescent="0.25">
      <c r="A44" s="9"/>
      <c r="B44" s="3"/>
      <c r="C44" s="16"/>
      <c r="D44" s="16"/>
      <c r="E44" s="10"/>
    </row>
    <row r="45" spans="1:5" ht="13" x14ac:dyDescent="0.25">
      <c r="A45" s="2" t="s">
        <v>25</v>
      </c>
      <c r="B45" s="41"/>
      <c r="C45" s="41"/>
      <c r="D45" s="41"/>
      <c r="E45" s="10"/>
    </row>
    <row r="46" spans="1:5" x14ac:dyDescent="0.25">
      <c r="A46" s="9" t="s">
        <v>1</v>
      </c>
      <c r="B46" s="17">
        <f>B5/$D$5*100</f>
        <v>94.463846698369522</v>
      </c>
      <c r="C46" s="17">
        <f>C5/$D$5*100</f>
        <v>93.204054597844632</v>
      </c>
      <c r="D46" s="17">
        <v>100</v>
      </c>
      <c r="E46" s="10"/>
    </row>
    <row r="47" spans="1:5" x14ac:dyDescent="0.25">
      <c r="A47" s="9" t="s">
        <v>22</v>
      </c>
      <c r="B47" s="17">
        <f>B17/$D$17*100</f>
        <v>100.66634359098619</v>
      </c>
      <c r="C47" s="17">
        <f>C17/$D$17*100</f>
        <v>92.164837827546819</v>
      </c>
      <c r="D47" s="17">
        <v>100</v>
      </c>
      <c r="E47" s="10"/>
    </row>
    <row r="48" spans="1:5" x14ac:dyDescent="0.25">
      <c r="A48" s="9" t="s">
        <v>23</v>
      </c>
      <c r="B48" s="17">
        <f>B26/$D$26*100</f>
        <v>107.16065791659743</v>
      </c>
      <c r="C48" s="17">
        <f>C26/$D$26*100</f>
        <v>96.102619482749077</v>
      </c>
      <c r="D48" s="17">
        <v>100</v>
      </c>
      <c r="E48" s="10"/>
    </row>
    <row r="49" spans="1:5" x14ac:dyDescent="0.25">
      <c r="A49" s="26" t="s">
        <v>24</v>
      </c>
      <c r="B49" s="17">
        <f>B27/$D$27*100</f>
        <v>117.00753938254704</v>
      </c>
      <c r="C49" s="17">
        <f>C27/$D$27*100</f>
        <v>112.65553807490345</v>
      </c>
      <c r="D49" s="17">
        <f>D27*100/$D27</f>
        <v>100</v>
      </c>
      <c r="E49" s="10"/>
    </row>
    <row r="50" spans="1:5" x14ac:dyDescent="0.25">
      <c r="A50" s="9"/>
      <c r="B50" s="17"/>
      <c r="C50" s="17"/>
      <c r="D50" s="17"/>
      <c r="E50" s="10"/>
    </row>
    <row r="51" spans="1:5" ht="13" x14ac:dyDescent="0.25">
      <c r="A51" s="2" t="s">
        <v>26</v>
      </c>
      <c r="B51" s="41"/>
      <c r="C51" s="41"/>
      <c r="D51" s="41"/>
      <c r="E51" s="10"/>
    </row>
    <row r="52" spans="1:5" x14ac:dyDescent="0.25">
      <c r="A52" s="9" t="s">
        <v>27</v>
      </c>
      <c r="B52" s="16">
        <f>B21/B19*100</f>
        <v>51.661015516895361</v>
      </c>
      <c r="C52" s="16">
        <f>C21/C19*100</f>
        <v>55.192304657292112</v>
      </c>
      <c r="D52" s="16">
        <f>D21/D19*100</f>
        <v>48.536214668840707</v>
      </c>
      <c r="E52" s="10"/>
    </row>
    <row r="53" spans="1:5" x14ac:dyDescent="0.25">
      <c r="A53" s="9" t="s">
        <v>28</v>
      </c>
      <c r="B53" s="16">
        <f>B22/B19*100</f>
        <v>48.338984483104646</v>
      </c>
      <c r="C53" s="16">
        <f>C22/C19*100</f>
        <v>44.807695342707888</v>
      </c>
      <c r="D53" s="16">
        <f>D22/D19*100</f>
        <v>51.463785331159293</v>
      </c>
      <c r="E53" s="10"/>
    </row>
    <row r="54" spans="1:5" s="22" customFormat="1" x14ac:dyDescent="0.25">
      <c r="A54" s="9" t="s">
        <v>29</v>
      </c>
      <c r="B54" s="16">
        <f>B18/B28*100</f>
        <v>188.55244153914225</v>
      </c>
      <c r="C54" s="16">
        <f>C18/C28*100</f>
        <v>215.40886593501182</v>
      </c>
      <c r="D54" s="16">
        <f>D18/D28*100</f>
        <v>184.55388662005953</v>
      </c>
      <c r="E54" s="23"/>
    </row>
    <row r="55" spans="1:5" s="40" customFormat="1" x14ac:dyDescent="0.25">
      <c r="A55" s="40" t="s">
        <v>79</v>
      </c>
      <c r="E55" s="44"/>
    </row>
    <row r="56" spans="1:5" x14ac:dyDescent="0.25">
      <c r="E56" s="10"/>
    </row>
    <row r="57" spans="1:5" x14ac:dyDescent="0.25">
      <c r="E57" s="10"/>
    </row>
    <row r="58" spans="1:5" x14ac:dyDescent="0.25">
      <c r="E58" s="10"/>
    </row>
    <row r="59" spans="1:5" x14ac:dyDescent="0.25">
      <c r="E59" s="10"/>
    </row>
    <row r="60" spans="1:5" x14ac:dyDescent="0.25">
      <c r="E60" s="10"/>
    </row>
    <row r="61" spans="1:5" x14ac:dyDescent="0.25">
      <c r="E61" s="10"/>
    </row>
    <row r="62" spans="1:5" x14ac:dyDescent="0.25">
      <c r="E62" s="10"/>
    </row>
    <row r="63" spans="1:5" x14ac:dyDescent="0.25">
      <c r="E63" s="10"/>
    </row>
    <row r="64" spans="1:5" x14ac:dyDescent="0.25">
      <c r="E64" s="10"/>
    </row>
    <row r="65" spans="5:5" x14ac:dyDescent="0.25">
      <c r="E65" s="10"/>
    </row>
    <row r="66" spans="5:5" x14ac:dyDescent="0.25">
      <c r="E66" s="10"/>
    </row>
    <row r="67" spans="5:5" x14ac:dyDescent="0.25">
      <c r="E67" s="10"/>
    </row>
    <row r="68" spans="5:5" x14ac:dyDescent="0.25">
      <c r="E68" s="10"/>
    </row>
    <row r="69" spans="5:5" x14ac:dyDescent="0.25">
      <c r="E69" s="10"/>
    </row>
    <row r="70" spans="5:5" x14ac:dyDescent="0.25">
      <c r="E70" s="10"/>
    </row>
    <row r="71" spans="5:5" x14ac:dyDescent="0.25">
      <c r="E71" s="10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  <headerFooter>
    <oddHeader>&amp;L&amp;F&amp;R&amp;A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zoomScaleNormal="100" workbookViewId="0">
      <selection sqref="A1:C1"/>
    </sheetView>
  </sheetViews>
  <sheetFormatPr defaultRowHeight="14" x14ac:dyDescent="0.3"/>
  <cols>
    <col min="1" max="1" width="36.90625" style="14" customWidth="1"/>
    <col min="2" max="2" width="14" style="14" bestFit="1" customWidth="1"/>
    <col min="3" max="254" width="8.90625" style="14"/>
    <col min="255" max="255" width="36.90625" style="14" customWidth="1"/>
    <col min="256" max="256" width="11.90625" style="14" customWidth="1"/>
    <col min="257" max="510" width="8.90625" style="14"/>
    <col min="511" max="511" width="36.90625" style="14" customWidth="1"/>
    <col min="512" max="512" width="11.90625" style="14" customWidth="1"/>
    <col min="513" max="766" width="8.90625" style="14"/>
    <col min="767" max="767" width="36.90625" style="14" customWidth="1"/>
    <col min="768" max="768" width="11.90625" style="14" customWidth="1"/>
    <col min="769" max="1022" width="8.90625" style="14"/>
    <col min="1023" max="1023" width="36.90625" style="14" customWidth="1"/>
    <col min="1024" max="1024" width="11.90625" style="14" customWidth="1"/>
    <col min="1025" max="1278" width="8.90625" style="14"/>
    <col min="1279" max="1279" width="36.90625" style="14" customWidth="1"/>
    <col min="1280" max="1280" width="11.90625" style="14" customWidth="1"/>
    <col min="1281" max="1534" width="8.90625" style="14"/>
    <col min="1535" max="1535" width="36.90625" style="14" customWidth="1"/>
    <col min="1536" max="1536" width="11.90625" style="14" customWidth="1"/>
    <col min="1537" max="1790" width="8.90625" style="14"/>
    <col min="1791" max="1791" width="36.90625" style="14" customWidth="1"/>
    <col min="1792" max="1792" width="11.90625" style="14" customWidth="1"/>
    <col min="1793" max="2046" width="8.90625" style="14"/>
    <col min="2047" max="2047" width="36.90625" style="14" customWidth="1"/>
    <col min="2048" max="2048" width="11.90625" style="14" customWidth="1"/>
    <col min="2049" max="2302" width="8.90625" style="14"/>
    <col min="2303" max="2303" width="36.90625" style="14" customWidth="1"/>
    <col min="2304" max="2304" width="11.90625" style="14" customWidth="1"/>
    <col min="2305" max="2558" width="8.90625" style="14"/>
    <col min="2559" max="2559" width="36.90625" style="14" customWidth="1"/>
    <col min="2560" max="2560" width="11.90625" style="14" customWidth="1"/>
    <col min="2561" max="2814" width="8.90625" style="14"/>
    <col min="2815" max="2815" width="36.90625" style="14" customWidth="1"/>
    <col min="2816" max="2816" width="11.90625" style="14" customWidth="1"/>
    <col min="2817" max="3070" width="8.90625" style="14"/>
    <col min="3071" max="3071" width="36.90625" style="14" customWidth="1"/>
    <col min="3072" max="3072" width="11.90625" style="14" customWidth="1"/>
    <col min="3073" max="3326" width="8.90625" style="14"/>
    <col min="3327" max="3327" width="36.90625" style="14" customWidth="1"/>
    <col min="3328" max="3328" width="11.90625" style="14" customWidth="1"/>
    <col min="3329" max="3582" width="8.90625" style="14"/>
    <col min="3583" max="3583" width="36.90625" style="14" customWidth="1"/>
    <col min="3584" max="3584" width="11.90625" style="14" customWidth="1"/>
    <col min="3585" max="3838" width="8.90625" style="14"/>
    <col min="3839" max="3839" width="36.90625" style="14" customWidth="1"/>
    <col min="3840" max="3840" width="11.90625" style="14" customWidth="1"/>
    <col min="3841" max="4094" width="8.90625" style="14"/>
    <col min="4095" max="4095" width="36.90625" style="14" customWidth="1"/>
    <col min="4096" max="4096" width="11.90625" style="14" customWidth="1"/>
    <col min="4097" max="4350" width="8.90625" style="14"/>
    <col min="4351" max="4351" width="36.90625" style="14" customWidth="1"/>
    <col min="4352" max="4352" width="11.90625" style="14" customWidth="1"/>
    <col min="4353" max="4606" width="8.90625" style="14"/>
    <col min="4607" max="4607" width="36.90625" style="14" customWidth="1"/>
    <col min="4608" max="4608" width="11.90625" style="14" customWidth="1"/>
    <col min="4609" max="4862" width="8.90625" style="14"/>
    <col min="4863" max="4863" width="36.90625" style="14" customWidth="1"/>
    <col min="4864" max="4864" width="11.90625" style="14" customWidth="1"/>
    <col min="4865" max="5118" width="8.90625" style="14"/>
    <col min="5119" max="5119" width="36.90625" style="14" customWidth="1"/>
    <col min="5120" max="5120" width="11.90625" style="14" customWidth="1"/>
    <col min="5121" max="5374" width="8.90625" style="14"/>
    <col min="5375" max="5375" width="36.90625" style="14" customWidth="1"/>
    <col min="5376" max="5376" width="11.90625" style="14" customWidth="1"/>
    <col min="5377" max="5630" width="8.90625" style="14"/>
    <col min="5631" max="5631" width="36.90625" style="14" customWidth="1"/>
    <col min="5632" max="5632" width="11.90625" style="14" customWidth="1"/>
    <col min="5633" max="5886" width="8.90625" style="14"/>
    <col min="5887" max="5887" width="36.90625" style="14" customWidth="1"/>
    <col min="5888" max="5888" width="11.90625" style="14" customWidth="1"/>
    <col min="5889" max="6142" width="8.90625" style="14"/>
    <col min="6143" max="6143" width="36.90625" style="14" customWidth="1"/>
    <col min="6144" max="6144" width="11.90625" style="14" customWidth="1"/>
    <col min="6145" max="6398" width="8.90625" style="14"/>
    <col min="6399" max="6399" width="36.90625" style="14" customWidth="1"/>
    <col min="6400" max="6400" width="11.90625" style="14" customWidth="1"/>
    <col min="6401" max="6654" width="8.90625" style="14"/>
    <col min="6655" max="6655" width="36.90625" style="14" customWidth="1"/>
    <col min="6656" max="6656" width="11.90625" style="14" customWidth="1"/>
    <col min="6657" max="6910" width="8.90625" style="14"/>
    <col min="6911" max="6911" width="36.90625" style="14" customWidth="1"/>
    <col min="6912" max="6912" width="11.90625" style="14" customWidth="1"/>
    <col min="6913" max="7166" width="8.90625" style="14"/>
    <col min="7167" max="7167" width="36.90625" style="14" customWidth="1"/>
    <col min="7168" max="7168" width="11.90625" style="14" customWidth="1"/>
    <col min="7169" max="7422" width="8.90625" style="14"/>
    <col min="7423" max="7423" width="36.90625" style="14" customWidth="1"/>
    <col min="7424" max="7424" width="11.90625" style="14" customWidth="1"/>
    <col min="7425" max="7678" width="8.90625" style="14"/>
    <col min="7679" max="7679" width="36.90625" style="14" customWidth="1"/>
    <col min="7680" max="7680" width="11.90625" style="14" customWidth="1"/>
    <col min="7681" max="7934" width="8.90625" style="14"/>
    <col min="7935" max="7935" width="36.90625" style="14" customWidth="1"/>
    <col min="7936" max="7936" width="11.90625" style="14" customWidth="1"/>
    <col min="7937" max="8190" width="8.90625" style="14"/>
    <col min="8191" max="8191" width="36.90625" style="14" customWidth="1"/>
    <col min="8192" max="8192" width="11.90625" style="14" customWidth="1"/>
    <col min="8193" max="8446" width="8.90625" style="14"/>
    <col min="8447" max="8447" width="36.90625" style="14" customWidth="1"/>
    <col min="8448" max="8448" width="11.90625" style="14" customWidth="1"/>
    <col min="8449" max="8702" width="8.90625" style="14"/>
    <col min="8703" max="8703" width="36.90625" style="14" customWidth="1"/>
    <col min="8704" max="8704" width="11.90625" style="14" customWidth="1"/>
    <col min="8705" max="8958" width="8.90625" style="14"/>
    <col min="8959" max="8959" width="36.90625" style="14" customWidth="1"/>
    <col min="8960" max="8960" width="11.90625" style="14" customWidth="1"/>
    <col min="8961" max="9214" width="8.90625" style="14"/>
    <col min="9215" max="9215" width="36.90625" style="14" customWidth="1"/>
    <col min="9216" max="9216" width="11.90625" style="14" customWidth="1"/>
    <col min="9217" max="9470" width="8.90625" style="14"/>
    <col min="9471" max="9471" width="36.90625" style="14" customWidth="1"/>
    <col min="9472" max="9472" width="11.90625" style="14" customWidth="1"/>
    <col min="9473" max="9726" width="8.90625" style="14"/>
    <col min="9727" max="9727" width="36.90625" style="14" customWidth="1"/>
    <col min="9728" max="9728" width="11.90625" style="14" customWidth="1"/>
    <col min="9729" max="9982" width="8.90625" style="14"/>
    <col min="9983" max="9983" width="36.90625" style="14" customWidth="1"/>
    <col min="9984" max="9984" width="11.90625" style="14" customWidth="1"/>
    <col min="9985" max="10238" width="8.90625" style="14"/>
    <col min="10239" max="10239" width="36.90625" style="14" customWidth="1"/>
    <col min="10240" max="10240" width="11.90625" style="14" customWidth="1"/>
    <col min="10241" max="10494" width="8.90625" style="14"/>
    <col min="10495" max="10495" width="36.90625" style="14" customWidth="1"/>
    <col min="10496" max="10496" width="11.90625" style="14" customWidth="1"/>
    <col min="10497" max="10750" width="8.90625" style="14"/>
    <col min="10751" max="10751" width="36.90625" style="14" customWidth="1"/>
    <col min="10752" max="10752" width="11.90625" style="14" customWidth="1"/>
    <col min="10753" max="11006" width="8.90625" style="14"/>
    <col min="11007" max="11007" width="36.90625" style="14" customWidth="1"/>
    <col min="11008" max="11008" width="11.90625" style="14" customWidth="1"/>
    <col min="11009" max="11262" width="8.90625" style="14"/>
    <col min="11263" max="11263" width="36.90625" style="14" customWidth="1"/>
    <col min="11264" max="11264" width="11.90625" style="14" customWidth="1"/>
    <col min="11265" max="11518" width="8.90625" style="14"/>
    <col min="11519" max="11519" width="36.90625" style="14" customWidth="1"/>
    <col min="11520" max="11520" width="11.90625" style="14" customWidth="1"/>
    <col min="11521" max="11774" width="8.90625" style="14"/>
    <col min="11775" max="11775" width="36.90625" style="14" customWidth="1"/>
    <col min="11776" max="11776" width="11.90625" style="14" customWidth="1"/>
    <col min="11777" max="12030" width="8.90625" style="14"/>
    <col min="12031" max="12031" width="36.90625" style="14" customWidth="1"/>
    <col min="12032" max="12032" width="11.90625" style="14" customWidth="1"/>
    <col min="12033" max="12286" width="8.90625" style="14"/>
    <col min="12287" max="12287" width="36.90625" style="14" customWidth="1"/>
    <col min="12288" max="12288" width="11.90625" style="14" customWidth="1"/>
    <col min="12289" max="12542" width="8.90625" style="14"/>
    <col min="12543" max="12543" width="36.90625" style="14" customWidth="1"/>
    <col min="12544" max="12544" width="11.90625" style="14" customWidth="1"/>
    <col min="12545" max="12798" width="8.90625" style="14"/>
    <col min="12799" max="12799" width="36.90625" style="14" customWidth="1"/>
    <col min="12800" max="12800" width="11.90625" style="14" customWidth="1"/>
    <col min="12801" max="13054" width="8.90625" style="14"/>
    <col min="13055" max="13055" width="36.90625" style="14" customWidth="1"/>
    <col min="13056" max="13056" width="11.90625" style="14" customWidth="1"/>
    <col min="13057" max="13310" width="8.90625" style="14"/>
    <col min="13311" max="13311" width="36.90625" style="14" customWidth="1"/>
    <col min="13312" max="13312" width="11.90625" style="14" customWidth="1"/>
    <col min="13313" max="13566" width="8.90625" style="14"/>
    <col min="13567" max="13567" width="36.90625" style="14" customWidth="1"/>
    <col min="13568" max="13568" width="11.90625" style="14" customWidth="1"/>
    <col min="13569" max="13822" width="8.90625" style="14"/>
    <col min="13823" max="13823" width="36.90625" style="14" customWidth="1"/>
    <col min="13824" max="13824" width="11.90625" style="14" customWidth="1"/>
    <col min="13825" max="14078" width="8.90625" style="14"/>
    <col min="14079" max="14079" width="36.90625" style="14" customWidth="1"/>
    <col min="14080" max="14080" width="11.90625" style="14" customWidth="1"/>
    <col min="14081" max="14334" width="8.90625" style="14"/>
    <col min="14335" max="14335" width="36.90625" style="14" customWidth="1"/>
    <col min="14336" max="14336" width="11.90625" style="14" customWidth="1"/>
    <col min="14337" max="14590" width="8.90625" style="14"/>
    <col min="14591" max="14591" width="36.90625" style="14" customWidth="1"/>
    <col min="14592" max="14592" width="11.90625" style="14" customWidth="1"/>
    <col min="14593" max="14846" width="8.90625" style="14"/>
    <col min="14847" max="14847" width="36.90625" style="14" customWidth="1"/>
    <col min="14848" max="14848" width="11.90625" style="14" customWidth="1"/>
    <col min="14849" max="15102" width="8.90625" style="14"/>
    <col min="15103" max="15103" width="36.90625" style="14" customWidth="1"/>
    <col min="15104" max="15104" width="11.90625" style="14" customWidth="1"/>
    <col min="15105" max="15358" width="8.90625" style="14"/>
    <col min="15359" max="15359" width="36.90625" style="14" customWidth="1"/>
    <col min="15360" max="15360" width="11.90625" style="14" customWidth="1"/>
    <col min="15361" max="15614" width="8.90625" style="14"/>
    <col min="15615" max="15615" width="36.90625" style="14" customWidth="1"/>
    <col min="15616" max="15616" width="11.90625" style="14" customWidth="1"/>
    <col min="15617" max="15870" width="8.90625" style="14"/>
    <col min="15871" max="15871" width="36.90625" style="14" customWidth="1"/>
    <col min="15872" max="15872" width="11.90625" style="14" customWidth="1"/>
    <col min="15873" max="16126" width="8.90625" style="14"/>
    <col min="16127" max="16127" width="36.90625" style="14" customWidth="1"/>
    <col min="16128" max="16128" width="11.90625" style="14" customWidth="1"/>
    <col min="16129" max="16384" width="8.90625" style="14"/>
  </cols>
  <sheetData>
    <row r="1" spans="1:3" ht="20.5" thickBot="1" x14ac:dyDescent="0.45">
      <c r="A1" s="60" t="s">
        <v>73</v>
      </c>
      <c r="B1" s="61"/>
      <c r="C1" s="62"/>
    </row>
    <row r="2" spans="1:3" x14ac:dyDescent="0.3">
      <c r="A2" s="46"/>
      <c r="B2" s="46"/>
      <c r="C2" s="46"/>
    </row>
    <row r="3" spans="1:3" x14ac:dyDescent="0.3">
      <c r="A3" s="46" t="s">
        <v>83</v>
      </c>
      <c r="B3" s="47">
        <v>1800</v>
      </c>
      <c r="C3" s="46"/>
    </row>
    <row r="4" spans="1:3" x14ac:dyDescent="0.3">
      <c r="A4" s="46" t="s">
        <v>84</v>
      </c>
      <c r="B4" s="47">
        <v>25</v>
      </c>
      <c r="C4" s="46"/>
    </row>
    <row r="5" spans="1:3" x14ac:dyDescent="0.3">
      <c r="A5" s="46" t="s">
        <v>85</v>
      </c>
      <c r="B5" s="47">
        <v>748</v>
      </c>
      <c r="C5" s="46"/>
    </row>
    <row r="6" spans="1:3" x14ac:dyDescent="0.3">
      <c r="A6" s="46" t="s">
        <v>86</v>
      </c>
      <c r="B6" s="47">
        <v>2</v>
      </c>
      <c r="C6" s="46"/>
    </row>
    <row r="7" spans="1:3" x14ac:dyDescent="0.3">
      <c r="A7" s="46" t="s">
        <v>87</v>
      </c>
      <c r="B7" s="54">
        <v>3</v>
      </c>
      <c r="C7" s="46"/>
    </row>
    <row r="8" spans="1:3" x14ac:dyDescent="0.3">
      <c r="A8" s="46" t="s">
        <v>88</v>
      </c>
      <c r="B8" s="47">
        <v>800</v>
      </c>
      <c r="C8" s="46"/>
    </row>
    <row r="9" spans="1:3" x14ac:dyDescent="0.3">
      <c r="A9" s="46"/>
      <c r="B9" s="47"/>
      <c r="C9" s="46"/>
    </row>
    <row r="10" spans="1:3" x14ac:dyDescent="0.3">
      <c r="A10" s="46" t="s">
        <v>89</v>
      </c>
      <c r="B10" s="47">
        <v>280</v>
      </c>
      <c r="C10" s="46"/>
    </row>
    <row r="11" spans="1:3" x14ac:dyDescent="0.3">
      <c r="A11" s="46"/>
      <c r="B11" s="47"/>
      <c r="C11" s="46"/>
    </row>
    <row r="12" spans="1:3" x14ac:dyDescent="0.3">
      <c r="A12" s="14" t="s">
        <v>90</v>
      </c>
      <c r="B12" s="47">
        <v>5000</v>
      </c>
    </row>
  </sheetData>
  <mergeCells count="1">
    <mergeCell ref="A1:C1"/>
  </mergeCells>
  <pageMargins left="0.7" right="0.7" top="0.75" bottom="0.75" header="0.3" footer="0.3"/>
  <pageSetup paperSize="9" orientation="portrait" r:id="rId1"/>
  <headerFooter>
    <oddHeader>&amp;L&amp;F&amp;R&amp;A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6"/>
  <sheetViews>
    <sheetView zoomScaleNormal="100" workbookViewId="0">
      <selection sqref="A1:C1"/>
    </sheetView>
  </sheetViews>
  <sheetFormatPr defaultRowHeight="12.5" x14ac:dyDescent="0.25"/>
  <cols>
    <col min="1" max="1" width="40.90625" customWidth="1"/>
    <col min="2" max="2" width="11.36328125" bestFit="1" customWidth="1"/>
  </cols>
  <sheetData>
    <row r="1" spans="1:3" ht="20.5" thickBot="1" x14ac:dyDescent="0.45">
      <c r="A1" s="63" t="s">
        <v>74</v>
      </c>
      <c r="B1" s="64"/>
      <c r="C1" s="65"/>
    </row>
    <row r="4" spans="1:3" ht="14" x14ac:dyDescent="0.3">
      <c r="A4" s="66" t="s">
        <v>77</v>
      </c>
      <c r="B4" s="67"/>
    </row>
    <row r="5" spans="1:3" ht="14" x14ac:dyDescent="0.3">
      <c r="A5" s="55"/>
      <c r="B5" s="56" t="s">
        <v>20</v>
      </c>
    </row>
    <row r="6" spans="1:3" x14ac:dyDescent="0.25">
      <c r="A6" s="48" t="s">
        <v>91</v>
      </c>
      <c r="B6" s="49">
        <v>200000</v>
      </c>
    </row>
    <row r="7" spans="1:3" x14ac:dyDescent="0.25">
      <c r="A7" s="48" t="s">
        <v>92</v>
      </c>
      <c r="B7" s="49">
        <v>18000</v>
      </c>
    </row>
    <row r="8" spans="1:3" x14ac:dyDescent="0.25">
      <c r="A8" s="48" t="s">
        <v>93</v>
      </c>
      <c r="B8" s="49">
        <f>+B7*4</f>
        <v>72000</v>
      </c>
    </row>
    <row r="9" spans="1:3" x14ac:dyDescent="0.25">
      <c r="A9" s="48" t="s">
        <v>94</v>
      </c>
      <c r="B9" s="49">
        <v>25000</v>
      </c>
    </row>
    <row r="10" spans="1:3" x14ac:dyDescent="0.25">
      <c r="A10" s="48" t="s">
        <v>95</v>
      </c>
      <c r="B10" s="49">
        <v>45000</v>
      </c>
    </row>
    <row r="11" spans="1:3" ht="13.25" customHeight="1" x14ac:dyDescent="0.25">
      <c r="A11" s="48" t="s">
        <v>96</v>
      </c>
      <c r="B11" s="49">
        <v>30000</v>
      </c>
    </row>
    <row r="12" spans="1:3" ht="13.25" customHeight="1" x14ac:dyDescent="0.25">
      <c r="A12" s="48" t="s">
        <v>97</v>
      </c>
      <c r="B12" s="49">
        <v>125000</v>
      </c>
    </row>
    <row r="13" spans="1:3" x14ac:dyDescent="0.25">
      <c r="A13" s="48" t="s">
        <v>98</v>
      </c>
      <c r="B13" s="49">
        <v>22000</v>
      </c>
    </row>
    <row r="14" spans="1:3" x14ac:dyDescent="0.25">
      <c r="A14" s="48" t="s">
        <v>99</v>
      </c>
      <c r="B14" s="49">
        <v>200000</v>
      </c>
    </row>
    <row r="15" spans="1:3" x14ac:dyDescent="0.25">
      <c r="A15" s="48" t="s">
        <v>100</v>
      </c>
      <c r="B15" s="49">
        <v>300000</v>
      </c>
    </row>
    <row r="16" spans="1:3" x14ac:dyDescent="0.25">
      <c r="A16" s="48" t="s">
        <v>101</v>
      </c>
      <c r="B16" s="49">
        <v>25000</v>
      </c>
    </row>
    <row r="17" spans="1:2" x14ac:dyDescent="0.25">
      <c r="A17" s="48" t="s">
        <v>102</v>
      </c>
      <c r="B17" s="49">
        <v>100000</v>
      </c>
    </row>
    <row r="19" spans="1:2" ht="14" x14ac:dyDescent="0.3">
      <c r="A19" s="66" t="s">
        <v>75</v>
      </c>
      <c r="B19" s="67"/>
    </row>
    <row r="20" spans="1:2" x14ac:dyDescent="0.25">
      <c r="A20" s="41"/>
      <c r="B20" s="50" t="s">
        <v>20</v>
      </c>
    </row>
    <row r="21" spans="1:2" x14ac:dyDescent="0.25">
      <c r="A21" s="41"/>
      <c r="B21" s="50"/>
    </row>
    <row r="22" spans="1:2" x14ac:dyDescent="0.25">
      <c r="A22" s="41"/>
      <c r="B22" s="50"/>
    </row>
    <row r="23" spans="1:2" x14ac:dyDescent="0.25">
      <c r="A23" s="41"/>
      <c r="B23" s="50"/>
    </row>
    <row r="24" spans="1:2" x14ac:dyDescent="0.25">
      <c r="A24" s="41"/>
      <c r="B24" s="50"/>
    </row>
    <row r="25" spans="1:2" x14ac:dyDescent="0.25">
      <c r="A25" s="41"/>
      <c r="B25" s="49"/>
    </row>
    <row r="26" spans="1:2" x14ac:dyDescent="0.25">
      <c r="A26" s="41"/>
      <c r="B26" s="49"/>
    </row>
    <row r="27" spans="1:2" x14ac:dyDescent="0.25">
      <c r="A27" s="41"/>
      <c r="B27" s="49"/>
    </row>
    <row r="28" spans="1:2" x14ac:dyDescent="0.25">
      <c r="A28" s="41"/>
      <c r="B28" s="49"/>
    </row>
    <row r="29" spans="1:2" x14ac:dyDescent="0.25">
      <c r="A29" s="41"/>
      <c r="B29" s="49"/>
    </row>
    <row r="30" spans="1:2" x14ac:dyDescent="0.25">
      <c r="A30" s="48" t="s">
        <v>76</v>
      </c>
      <c r="B30" s="49"/>
    </row>
    <row r="32" spans="1:2" ht="14" x14ac:dyDescent="0.3">
      <c r="A32" s="66" t="s">
        <v>82</v>
      </c>
      <c r="B32" s="67"/>
    </row>
    <row r="33" spans="1:2" x14ac:dyDescent="0.25">
      <c r="A33" s="41"/>
      <c r="B33" s="50" t="s">
        <v>20</v>
      </c>
    </row>
    <row r="34" spans="1:2" x14ac:dyDescent="0.25">
      <c r="A34" s="41"/>
      <c r="B34" s="50"/>
    </row>
    <row r="35" spans="1:2" x14ac:dyDescent="0.25">
      <c r="A35" s="41"/>
      <c r="B35" s="49"/>
    </row>
    <row r="36" spans="1:2" x14ac:dyDescent="0.25">
      <c r="A36" s="48" t="s">
        <v>103</v>
      </c>
      <c r="B36" s="49"/>
    </row>
  </sheetData>
  <mergeCells count="4">
    <mergeCell ref="A1:C1"/>
    <mergeCell ref="A19:B19"/>
    <mergeCell ref="A4:B4"/>
    <mergeCell ref="A32:B32"/>
  </mergeCells>
  <pageMargins left="0.7" right="0.7" top="0.75" bottom="0.75" header="0.3" footer="0.3"/>
  <pageSetup paperSize="9" orientation="portrait" r:id="rId1"/>
  <headerFooter>
    <oddHeader>&amp;L&amp;F&amp;R&amp;A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9"/>
  <sheetViews>
    <sheetView zoomScaleNormal="100" workbookViewId="0">
      <selection sqref="A1:D1"/>
    </sheetView>
  </sheetViews>
  <sheetFormatPr defaultColWidth="8.90625" defaultRowHeight="15.5" x14ac:dyDescent="0.35"/>
  <cols>
    <col min="1" max="1" width="10.54296875" style="18" customWidth="1"/>
    <col min="2" max="2" width="47.90625" style="18" customWidth="1"/>
    <col min="3" max="3" width="14.08984375" style="18" customWidth="1"/>
    <col min="4" max="4" width="13.453125" style="18" customWidth="1"/>
    <col min="5" max="16384" width="8.90625" style="18"/>
  </cols>
  <sheetData>
    <row r="1" spans="1:8" ht="20.5" thickBot="1" x14ac:dyDescent="0.45">
      <c r="A1" s="69" t="s">
        <v>53</v>
      </c>
      <c r="B1" s="70"/>
      <c r="C1" s="70"/>
      <c r="D1" s="71"/>
    </row>
    <row r="2" spans="1:8" x14ac:dyDescent="0.35">
      <c r="A2" s="51"/>
      <c r="B2" s="51"/>
      <c r="C2" s="51"/>
      <c r="D2" s="51"/>
    </row>
    <row r="3" spans="1:8" x14ac:dyDescent="0.35">
      <c r="A3" s="72" t="s">
        <v>104</v>
      </c>
      <c r="B3" s="73"/>
      <c r="C3" s="73"/>
      <c r="D3" s="74"/>
    </row>
    <row r="4" spans="1:8" x14ac:dyDescent="0.35">
      <c r="A4" s="75" t="s">
        <v>30</v>
      </c>
      <c r="B4" s="77" t="s">
        <v>31</v>
      </c>
      <c r="C4" s="75" t="s">
        <v>32</v>
      </c>
      <c r="D4" s="79" t="s">
        <v>33</v>
      </c>
    </row>
    <row r="5" spans="1:8" x14ac:dyDescent="0.35">
      <c r="A5" s="76"/>
      <c r="B5" s="77"/>
      <c r="C5" s="78"/>
      <c r="D5" s="80"/>
    </row>
    <row r="6" spans="1:8" x14ac:dyDescent="0.35">
      <c r="A6" s="19">
        <v>1100</v>
      </c>
      <c r="B6" s="20" t="s">
        <v>34</v>
      </c>
      <c r="C6" s="21"/>
      <c r="D6" s="21">
        <v>22331</v>
      </c>
      <c r="H6" s="53"/>
    </row>
    <row r="7" spans="1:8" x14ac:dyDescent="0.35">
      <c r="A7" s="19">
        <v>2100</v>
      </c>
      <c r="B7" s="20" t="s">
        <v>18</v>
      </c>
      <c r="C7" s="21">
        <v>8166</v>
      </c>
      <c r="D7" s="21"/>
      <c r="H7" s="53"/>
    </row>
    <row r="8" spans="1:8" x14ac:dyDescent="0.35">
      <c r="A8" s="19">
        <v>3100</v>
      </c>
      <c r="B8" s="20" t="s">
        <v>35</v>
      </c>
      <c r="C8" s="21">
        <v>642</v>
      </c>
      <c r="D8" s="21"/>
      <c r="H8" s="53"/>
    </row>
    <row r="9" spans="1:8" x14ac:dyDescent="0.35">
      <c r="A9" s="19">
        <v>3200</v>
      </c>
      <c r="B9" s="20" t="s">
        <v>36</v>
      </c>
      <c r="C9" s="21">
        <v>2723</v>
      </c>
      <c r="D9" s="21"/>
    </row>
    <row r="10" spans="1:8" x14ac:dyDescent="0.35">
      <c r="A10" s="19">
        <v>3900</v>
      </c>
      <c r="B10" s="20" t="s">
        <v>37</v>
      </c>
      <c r="C10" s="21">
        <v>1331</v>
      </c>
      <c r="D10" s="21"/>
    </row>
    <row r="11" spans="1:8" x14ac:dyDescent="0.35">
      <c r="A11" s="19">
        <v>4100</v>
      </c>
      <c r="B11" s="20" t="s">
        <v>21</v>
      </c>
      <c r="C11" s="21">
        <v>6818</v>
      </c>
      <c r="D11" s="21"/>
    </row>
    <row r="12" spans="1:8" x14ac:dyDescent="0.35">
      <c r="A12" s="19">
        <v>5200</v>
      </c>
      <c r="B12" s="20" t="s">
        <v>38</v>
      </c>
      <c r="C12" s="21">
        <v>546</v>
      </c>
      <c r="D12" s="21"/>
    </row>
    <row r="13" spans="1:8" x14ac:dyDescent="0.35">
      <c r="A13" s="19">
        <v>6100</v>
      </c>
      <c r="B13" s="20" t="s">
        <v>19</v>
      </c>
      <c r="C13" s="21"/>
      <c r="D13" s="21">
        <v>60</v>
      </c>
    </row>
    <row r="14" spans="1:8" x14ac:dyDescent="0.35">
      <c r="A14" s="19">
        <v>7200</v>
      </c>
      <c r="B14" s="20" t="s">
        <v>39</v>
      </c>
      <c r="C14" s="21">
        <v>370</v>
      </c>
      <c r="D14" s="21"/>
    </row>
    <row r="15" spans="1:8" x14ac:dyDescent="0.35">
      <c r="A15" s="19">
        <v>8100</v>
      </c>
      <c r="B15" s="20" t="s">
        <v>40</v>
      </c>
      <c r="C15" s="21">
        <v>546</v>
      </c>
      <c r="D15" s="21"/>
    </row>
    <row r="16" spans="1:8" x14ac:dyDescent="0.35">
      <c r="A16" s="19">
        <v>11130</v>
      </c>
      <c r="B16" s="20" t="s">
        <v>41</v>
      </c>
      <c r="C16" s="21">
        <v>2724</v>
      </c>
      <c r="D16" s="21"/>
    </row>
    <row r="17" spans="1:4" x14ac:dyDescent="0.35">
      <c r="A17" s="19">
        <v>11131</v>
      </c>
      <c r="B17" s="20" t="s">
        <v>42</v>
      </c>
      <c r="C17" s="21"/>
      <c r="D17" s="21">
        <v>1170</v>
      </c>
    </row>
    <row r="18" spans="1:4" x14ac:dyDescent="0.35">
      <c r="A18" s="19">
        <v>12110</v>
      </c>
      <c r="B18" s="20" t="s">
        <v>43</v>
      </c>
      <c r="C18" s="21">
        <v>2042</v>
      </c>
      <c r="D18" s="21"/>
    </row>
    <row r="19" spans="1:4" x14ac:dyDescent="0.35">
      <c r="A19" s="19">
        <v>12210</v>
      </c>
      <c r="B19" s="20" t="s">
        <v>24</v>
      </c>
      <c r="C19" s="21">
        <v>150</v>
      </c>
      <c r="D19" s="21"/>
    </row>
    <row r="20" spans="1:4" x14ac:dyDescent="0.35">
      <c r="A20" s="19">
        <v>12220</v>
      </c>
      <c r="B20" s="20" t="s">
        <v>44</v>
      </c>
      <c r="C20" s="21">
        <v>60</v>
      </c>
      <c r="D20" s="21"/>
    </row>
    <row r="21" spans="1:4" x14ac:dyDescent="0.35">
      <c r="A21" s="19">
        <v>12320</v>
      </c>
      <c r="B21" s="20" t="s">
        <v>45</v>
      </c>
      <c r="C21" s="21">
        <v>721</v>
      </c>
      <c r="D21" s="21"/>
    </row>
    <row r="22" spans="1:4" x14ac:dyDescent="0.35">
      <c r="A22" s="19">
        <v>13110</v>
      </c>
      <c r="B22" s="20" t="s">
        <v>78</v>
      </c>
      <c r="C22" s="21"/>
      <c r="D22" s="21">
        <v>1000</v>
      </c>
    </row>
    <row r="23" spans="1:4" x14ac:dyDescent="0.35">
      <c r="A23" s="19">
        <v>13210</v>
      </c>
      <c r="B23" s="20" t="s">
        <v>46</v>
      </c>
      <c r="C23" s="21"/>
      <c r="D23" s="21">
        <v>426</v>
      </c>
    </row>
    <row r="24" spans="1:4" x14ac:dyDescent="0.35">
      <c r="A24" s="19">
        <v>13310</v>
      </c>
      <c r="B24" s="20" t="s">
        <v>47</v>
      </c>
      <c r="C24" s="21"/>
      <c r="D24" s="21">
        <v>121</v>
      </c>
    </row>
    <row r="25" spans="1:4" x14ac:dyDescent="0.35">
      <c r="A25" s="19">
        <v>14110</v>
      </c>
      <c r="B25" s="20" t="s">
        <v>48</v>
      </c>
      <c r="C25" s="21"/>
      <c r="D25" s="21">
        <v>728</v>
      </c>
    </row>
    <row r="26" spans="1:4" x14ac:dyDescent="0.35">
      <c r="A26" s="19">
        <v>15210</v>
      </c>
      <c r="B26" s="20" t="s">
        <v>49</v>
      </c>
      <c r="C26" s="21"/>
      <c r="D26" s="21">
        <v>132</v>
      </c>
    </row>
    <row r="27" spans="1:4" x14ac:dyDescent="0.35">
      <c r="A27" s="19">
        <v>15220</v>
      </c>
      <c r="B27" s="20" t="s">
        <v>50</v>
      </c>
      <c r="C27" s="21"/>
      <c r="D27" s="21">
        <v>496</v>
      </c>
    </row>
    <row r="28" spans="1:4" x14ac:dyDescent="0.35">
      <c r="A28" s="19">
        <v>15240</v>
      </c>
      <c r="B28" s="20" t="s">
        <v>51</v>
      </c>
      <c r="C28" s="21"/>
      <c r="D28" s="21">
        <v>375</v>
      </c>
    </row>
    <row r="29" spans="1:4" x14ac:dyDescent="0.35">
      <c r="A29" s="68" t="s">
        <v>52</v>
      </c>
      <c r="B29" s="68"/>
      <c r="C29" s="21">
        <f>SUM(C6:C28)</f>
        <v>26839</v>
      </c>
      <c r="D29" s="21">
        <f>SUM(D6:D28)</f>
        <v>26839</v>
      </c>
    </row>
  </sheetData>
  <mergeCells count="7">
    <mergeCell ref="A29:B29"/>
    <mergeCell ref="A1:D1"/>
    <mergeCell ref="A3:D3"/>
    <mergeCell ref="A4:A5"/>
    <mergeCell ref="B4:B5"/>
    <mergeCell ref="C4:C5"/>
    <mergeCell ref="D4:D5"/>
  </mergeCells>
  <pageMargins left="0.7" right="0.7" top="0.75" bottom="0.75" header="0.3" footer="0.3"/>
  <pageSetup paperSize="9" orientation="portrait" r:id="rId1"/>
  <headerFooter>
    <oddHeader>&amp;L&amp;F&amp;R&amp;A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4"/>
  <sheetViews>
    <sheetView zoomScaleNormal="100" workbookViewId="0">
      <selection sqref="A1:D1"/>
    </sheetView>
  </sheetViews>
  <sheetFormatPr defaultColWidth="9.08984375" defaultRowHeight="12.5" x14ac:dyDescent="0.25"/>
  <cols>
    <col min="1" max="1" width="24.90625" style="13" customWidth="1"/>
    <col min="2" max="2" width="10.453125" style="13" customWidth="1"/>
    <col min="3" max="3" width="34.453125" style="13" customWidth="1"/>
    <col min="4" max="4" width="11.453125" style="13" customWidth="1"/>
    <col min="5" max="16384" width="9.08984375" style="13"/>
  </cols>
  <sheetData>
    <row r="1" spans="1:4" ht="20.399999999999999" customHeight="1" thickBot="1" x14ac:dyDescent="0.45">
      <c r="A1" s="69" t="s">
        <v>53</v>
      </c>
      <c r="B1" s="70"/>
      <c r="C1" s="70"/>
      <c r="D1" s="71"/>
    </row>
    <row r="2" spans="1:4" ht="14.15" customHeight="1" x14ac:dyDescent="0.25">
      <c r="A2" s="52"/>
      <c r="B2" s="52"/>
      <c r="C2" s="52"/>
      <c r="D2" s="52"/>
    </row>
    <row r="3" spans="1:4" ht="13" x14ac:dyDescent="0.3">
      <c r="A3" s="81" t="s">
        <v>105</v>
      </c>
      <c r="B3" s="82"/>
      <c r="C3" s="82"/>
      <c r="D3" s="83"/>
    </row>
    <row r="4" spans="1:4" ht="13" x14ac:dyDescent="0.25">
      <c r="A4" s="84" t="s">
        <v>57</v>
      </c>
      <c r="B4" s="85"/>
      <c r="C4" s="84" t="s">
        <v>58</v>
      </c>
      <c r="D4" s="85"/>
    </row>
    <row r="5" spans="1:4" x14ac:dyDescent="0.25">
      <c r="A5" s="27" t="s">
        <v>59</v>
      </c>
      <c r="B5" s="28"/>
      <c r="C5" s="27" t="s">
        <v>60</v>
      </c>
      <c r="D5" s="29"/>
    </row>
    <row r="6" spans="1:4" x14ac:dyDescent="0.25">
      <c r="A6" s="30" t="s">
        <v>41</v>
      </c>
      <c r="B6" s="31"/>
      <c r="C6" s="30" t="s">
        <v>78</v>
      </c>
      <c r="D6" s="32"/>
    </row>
    <row r="7" spans="1:4" x14ac:dyDescent="0.25">
      <c r="A7" s="30"/>
      <c r="B7" s="32"/>
      <c r="C7" s="30" t="s">
        <v>46</v>
      </c>
      <c r="D7" s="32"/>
    </row>
    <row r="8" spans="1:4" x14ac:dyDescent="0.25">
      <c r="A8" s="30"/>
      <c r="B8" s="32"/>
      <c r="C8" s="30" t="s">
        <v>47</v>
      </c>
      <c r="D8" s="32"/>
    </row>
    <row r="9" spans="1:4" x14ac:dyDescent="0.25">
      <c r="A9" s="30"/>
      <c r="B9" s="33"/>
      <c r="C9" s="30" t="s">
        <v>61</v>
      </c>
      <c r="D9" s="32"/>
    </row>
    <row r="10" spans="1:4" x14ac:dyDescent="0.25">
      <c r="A10" s="30" t="s">
        <v>62</v>
      </c>
      <c r="B10" s="33"/>
      <c r="C10" s="30"/>
      <c r="D10" s="21"/>
    </row>
    <row r="11" spans="1:4" x14ac:dyDescent="0.25">
      <c r="A11" s="30" t="s">
        <v>43</v>
      </c>
      <c r="B11" s="32"/>
      <c r="C11" s="30" t="s">
        <v>63</v>
      </c>
      <c r="D11" s="32"/>
    </row>
    <row r="12" spans="1:4" ht="13" x14ac:dyDescent="0.3">
      <c r="A12" s="30" t="s">
        <v>24</v>
      </c>
      <c r="B12" s="32"/>
      <c r="C12" s="34" t="s">
        <v>64</v>
      </c>
      <c r="D12" s="32"/>
    </row>
    <row r="13" spans="1:4" x14ac:dyDescent="0.25">
      <c r="A13" s="35" t="s">
        <v>44</v>
      </c>
      <c r="B13" s="32"/>
      <c r="C13" s="30" t="s">
        <v>48</v>
      </c>
      <c r="D13" s="31"/>
    </row>
    <row r="14" spans="1:4" x14ac:dyDescent="0.25">
      <c r="A14" s="30" t="s">
        <v>45</v>
      </c>
      <c r="B14" s="32"/>
      <c r="D14" s="32"/>
    </row>
    <row r="15" spans="1:4" ht="13" x14ac:dyDescent="0.3">
      <c r="A15" s="36"/>
      <c r="B15" s="21"/>
      <c r="C15" s="37" t="s">
        <v>14</v>
      </c>
      <c r="D15" s="32"/>
    </row>
    <row r="16" spans="1:4" x14ac:dyDescent="0.25">
      <c r="A16" s="30"/>
      <c r="B16" s="33"/>
      <c r="C16" s="38" t="s">
        <v>49</v>
      </c>
      <c r="D16" s="32"/>
    </row>
    <row r="17" spans="1:4" x14ac:dyDescent="0.25">
      <c r="A17" s="30"/>
      <c r="B17" s="33"/>
      <c r="C17" s="30" t="s">
        <v>50</v>
      </c>
      <c r="D17" s="32"/>
    </row>
    <row r="18" spans="1:4" x14ac:dyDescent="0.25">
      <c r="A18" s="30"/>
      <c r="B18" s="33"/>
      <c r="C18" s="30" t="s">
        <v>51</v>
      </c>
      <c r="D18" s="31"/>
    </row>
    <row r="19" spans="1:4" x14ac:dyDescent="0.25">
      <c r="A19" s="30"/>
      <c r="B19" s="33"/>
      <c r="C19" s="30"/>
      <c r="D19" s="31"/>
    </row>
    <row r="20" spans="1:4" x14ac:dyDescent="0.25">
      <c r="A20" s="30"/>
      <c r="B20" s="33"/>
      <c r="C20" s="30"/>
      <c r="D20" s="33"/>
    </row>
    <row r="21" spans="1:4" x14ac:dyDescent="0.25">
      <c r="A21" s="30"/>
      <c r="B21" s="33"/>
      <c r="C21" s="30"/>
      <c r="D21" s="33"/>
    </row>
    <row r="22" spans="1:4" x14ac:dyDescent="0.25">
      <c r="A22" s="30"/>
      <c r="B22" s="33"/>
      <c r="C22" s="30" t="s">
        <v>65</v>
      </c>
      <c r="D22" s="21"/>
    </row>
    <row r="23" spans="1:4" x14ac:dyDescent="0.25">
      <c r="A23" s="30"/>
      <c r="B23" s="33"/>
      <c r="C23" s="30"/>
      <c r="D23" s="32"/>
    </row>
    <row r="24" spans="1:4" x14ac:dyDescent="0.25">
      <c r="A24" s="39" t="s">
        <v>3</v>
      </c>
      <c r="B24" s="21"/>
      <c r="C24" s="39" t="s">
        <v>66</v>
      </c>
      <c r="D24" s="21"/>
    </row>
  </sheetData>
  <mergeCells count="4">
    <mergeCell ref="A1:D1"/>
    <mergeCell ref="A3:D3"/>
    <mergeCell ref="A4:B4"/>
    <mergeCell ref="C4:D4"/>
  </mergeCells>
  <pageMargins left="0.7" right="0.7" top="0.75" bottom="0.75" header="0.3" footer="0.3"/>
  <pageSetup paperSize="9" orientation="portrait" r:id="rId1"/>
  <headerFooter>
    <oddHeader>&amp;L&amp;F&amp;R&amp;A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Bilag 1 </vt:lpstr>
      <vt:lpstr>Bilag 2</vt:lpstr>
      <vt:lpstr>Bilag 3</vt:lpstr>
      <vt:lpstr>Bilag 4</vt:lpstr>
      <vt:lpstr>Bilag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2020-02-06T10:39:36Z</cp:lastPrinted>
  <dcterms:created xsi:type="dcterms:W3CDTF">2009-12-13T11:41:50Z</dcterms:created>
  <dcterms:modified xsi:type="dcterms:W3CDTF">2021-01-14T07:23:38Z</dcterms:modified>
</cp:coreProperties>
</file>